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HTGLAAE\share\調査課共有\ホームページ\編入保険料対比HP過去分\"/>
    </mc:Choice>
  </mc:AlternateContent>
  <bookViews>
    <workbookView xWindow="120" yWindow="75" windowWidth="9315" windowHeight="4440" tabRatio="920"/>
  </bookViews>
  <sheets>
    <sheet name="保険料差額" sheetId="28" r:id="rId1"/>
    <sheet name="保険料差額 (詳細)" sheetId="31" r:id="rId2"/>
    <sheet name="保険料月額表" sheetId="30" state="hidden" r:id="rId3"/>
  </sheets>
  <definedNames>
    <definedName name="_xlnm.Print_Area" localSheetId="0">保険料差額!$A$1:$M$47</definedName>
    <definedName name="_xlnm.Print_Area" localSheetId="1">'保険料差額 (詳細)'!$A$1:$M$45</definedName>
  </definedNames>
  <calcPr calcId="162913"/>
</workbook>
</file>

<file path=xl/calcChain.xml><?xml version="1.0" encoding="utf-8"?>
<calcChain xmlns="http://schemas.openxmlformats.org/spreadsheetml/2006/main">
  <c r="C5" i="31" l="1"/>
  <c r="C3" i="31"/>
  <c r="K19" i="31" l="1"/>
  <c r="K37" i="31" l="1"/>
  <c r="E38" i="31" l="1"/>
  <c r="G5" i="31"/>
  <c r="I17" i="31" s="1"/>
  <c r="I35" i="31" s="1"/>
  <c r="G16" i="31"/>
  <c r="K16" i="31" s="1"/>
  <c r="K3" i="31"/>
  <c r="G37" i="31" s="1"/>
  <c r="G3" i="31"/>
  <c r="G13" i="31" s="1"/>
  <c r="G9" i="31"/>
  <c r="G11" i="28"/>
  <c r="K11" i="28" s="1"/>
  <c r="E14" i="28" s="1"/>
  <c r="I14" i="28"/>
  <c r="G12" i="28"/>
  <c r="K12" i="28"/>
  <c r="E15" i="28" s="1"/>
  <c r="G15" i="28"/>
  <c r="G18" i="28"/>
  <c r="K18" i="28" s="1"/>
  <c r="E21" i="28" s="1"/>
  <c r="I21" i="28"/>
  <c r="I38" i="28" s="1"/>
  <c r="G21" i="28"/>
  <c r="G19" i="28"/>
  <c r="K19" i="28"/>
  <c r="E22" i="28" s="1"/>
  <c r="G22" i="28"/>
  <c r="G28" i="31"/>
  <c r="G35" i="31" s="1"/>
  <c r="G17" i="31"/>
  <c r="G39" i="28"/>
  <c r="K39" i="28" s="1"/>
  <c r="E39" i="28"/>
  <c r="G36" i="28"/>
  <c r="K36" i="28" s="1"/>
  <c r="I31" i="28"/>
  <c r="G31" i="28"/>
  <c r="G38" i="28" s="1"/>
  <c r="G32" i="28"/>
  <c r="G29" i="28"/>
  <c r="K29" i="28"/>
  <c r="E32" i="28" s="1"/>
  <c r="G31" i="31"/>
  <c r="K14" i="28" l="1"/>
  <c r="G12" i="31"/>
  <c r="K12" i="31" s="1"/>
  <c r="E13" i="31" s="1"/>
  <c r="G30" i="31"/>
  <c r="K30" i="31" s="1"/>
  <c r="E31" i="31" s="1"/>
  <c r="K31" i="31" s="1"/>
  <c r="K22" i="28"/>
  <c r="K32" i="28"/>
  <c r="G20" i="31"/>
  <c r="G38" i="31"/>
  <c r="K21" i="28"/>
  <c r="K9" i="31"/>
  <c r="E10" i="31" s="1"/>
  <c r="G27" i="31"/>
  <c r="G34" i="31"/>
  <c r="K13" i="31"/>
  <c r="E17" i="31"/>
  <c r="K17" i="31" s="1"/>
  <c r="G19" i="31"/>
  <c r="K15" i="28"/>
  <c r="I10" i="31"/>
  <c r="G35" i="28"/>
  <c r="K35" i="28" s="1"/>
  <c r="E38" i="28" s="1"/>
  <c r="K38" i="28" s="1"/>
  <c r="G28" i="28"/>
  <c r="K28" i="28" s="1"/>
  <c r="E31" i="28" s="1"/>
  <c r="K31" i="28" s="1"/>
  <c r="I28" i="31"/>
  <c r="K34" i="31" l="1"/>
  <c r="E35" i="31" s="1"/>
  <c r="K35" i="31" s="1"/>
  <c r="K27" i="31"/>
  <c r="E28" i="31" s="1"/>
  <c r="K28" i="31" s="1"/>
  <c r="K38" i="31"/>
  <c r="K10" i="31"/>
  <c r="E20" i="31"/>
  <c r="K20" i="31" s="1"/>
  <c r="K40" i="31" l="1"/>
  <c r="K26" i="28" s="1"/>
  <c r="K23" i="31"/>
  <c r="K9" i="28" s="1"/>
  <c r="K43" i="31" l="1"/>
  <c r="K45" i="31" s="1"/>
  <c r="K43" i="28"/>
  <c r="K45" i="28" s="1"/>
</calcChain>
</file>

<file path=xl/sharedStrings.xml><?xml version="1.0" encoding="utf-8"?>
<sst xmlns="http://schemas.openxmlformats.org/spreadsheetml/2006/main" count="210" uniqueCount="83">
  <si>
    <t>［１］</t>
  </si>
  <si>
    <t>一般健康保険料</t>
  </si>
  <si>
    <t>円</t>
  </si>
  <si>
    <t>［２］</t>
  </si>
  <si>
    <t>介護保険料</t>
  </si>
  <si>
    <t>円</t>
    <rPh sb="0" eb="1">
      <t>エン</t>
    </rPh>
    <phoneticPr fontId="2"/>
  </si>
  <si>
    <t>円  ・ 被保険者</t>
    <phoneticPr fontId="2"/>
  </si>
  <si>
    <t>【産業機械健康保険組合】</t>
    <rPh sb="1" eb="3">
      <t>サンギョウ</t>
    </rPh>
    <rPh sb="3" eb="5">
      <t>キカイ</t>
    </rPh>
    <rPh sb="5" eb="7">
      <t>ケンコウ</t>
    </rPh>
    <rPh sb="7" eb="9">
      <t>ホケン</t>
    </rPh>
    <rPh sb="9" eb="11">
      <t>クミアイ</t>
    </rPh>
    <phoneticPr fontId="2"/>
  </si>
  <si>
    <t>平均標準報酬月額 　　</t>
    <phoneticPr fontId="2"/>
  </si>
  <si>
    <t>　　平均標準報酬月額</t>
    <phoneticPr fontId="2"/>
  </si>
  <si>
    <t>円×</t>
    <phoneticPr fontId="2"/>
  </si>
  <si>
    <t>月×</t>
    <phoneticPr fontId="2"/>
  </si>
  <si>
    <t>［２］</t>
    <phoneticPr fontId="2"/>
  </si>
  <si>
    <t>　　平均標準報酬月額</t>
    <phoneticPr fontId="2"/>
  </si>
  <si>
    <t>１人当り</t>
    <phoneticPr fontId="2"/>
  </si>
  <si>
    <t>【　協会けんぽ　】</t>
    <rPh sb="2" eb="4">
      <t>キョウカイ</t>
    </rPh>
    <phoneticPr fontId="2"/>
  </si>
  <si>
    <t>全国平均　100/1000</t>
    <rPh sb="0" eb="2">
      <t>ゼンコク</t>
    </rPh>
    <rPh sb="2" eb="4">
      <t>ヘイキン</t>
    </rPh>
    <phoneticPr fontId="2"/>
  </si>
  <si>
    <t>名（再掲）</t>
    <rPh sb="2" eb="4">
      <t>サイケイ</t>
    </rPh>
    <phoneticPr fontId="2"/>
  </si>
  <si>
    <t>（Ａ）</t>
    <phoneticPr fontId="2"/>
  </si>
  <si>
    <t xml:space="preserve">協会けんぽ と 産業機械健康保険組合 との年間保険料差額    </t>
    <rPh sb="0" eb="2">
      <t>キョウカイ</t>
    </rPh>
    <rPh sb="8" eb="10">
      <t>サンギョウ</t>
    </rPh>
    <rPh sb="10" eb="12">
      <t>キカイ</t>
    </rPh>
    <rPh sb="12" eb="14">
      <t>ケンコウ</t>
    </rPh>
    <rPh sb="14" eb="16">
      <t>ホケン</t>
    </rPh>
    <rPh sb="16" eb="18">
      <t>クミアイ</t>
    </rPh>
    <phoneticPr fontId="2"/>
  </si>
  <si>
    <t>12/1000</t>
    <phoneticPr fontId="2"/>
  </si>
  <si>
    <t>名　　　＝</t>
    <phoneticPr fontId="2"/>
  </si>
  <si>
    <t>標準賞与額（年間）</t>
    <rPh sb="0" eb="2">
      <t>ヒョウジュン</t>
    </rPh>
    <rPh sb="2" eb="4">
      <t>ショウヨ</t>
    </rPh>
    <rPh sb="4" eb="5">
      <t>ガク</t>
    </rPh>
    <rPh sb="6" eb="8">
      <t>ネンカン</t>
    </rPh>
    <phoneticPr fontId="2"/>
  </si>
  <si>
    <t xml:space="preserve">名  </t>
    <phoneticPr fontId="2"/>
  </si>
  <si>
    <t>賞与</t>
    <rPh sb="0" eb="2">
      <t>ショウヨ</t>
    </rPh>
    <phoneticPr fontId="2"/>
  </si>
  <si>
    <t>円×</t>
    <phoneticPr fontId="2"/>
  </si>
  <si>
    <t>名</t>
    <rPh sb="0" eb="1">
      <t>メイ</t>
    </rPh>
    <phoneticPr fontId="2"/>
  </si>
  <si>
    <t>＝</t>
    <phoneticPr fontId="2"/>
  </si>
  <si>
    <t>月収</t>
    <rPh sb="0" eb="2">
      <t>ゲッシュウ</t>
    </rPh>
    <phoneticPr fontId="2"/>
  </si>
  <si>
    <t>＝</t>
    <phoneticPr fontId="2"/>
  </si>
  <si>
    <t>（Ｂ）</t>
    <phoneticPr fontId="2"/>
  </si>
  <si>
    <t>（Ｃ）</t>
    <phoneticPr fontId="2"/>
  </si>
  <si>
    <t>（Ｄ）</t>
    <phoneticPr fontId="2"/>
  </si>
  <si>
    <t>年間保険料（Ａ）＋（Ｂ）＋（Ｃ）＋（Ｄ）＝</t>
    <rPh sb="0" eb="1">
      <t>ネン</t>
    </rPh>
    <phoneticPr fontId="2"/>
  </si>
  <si>
    <t>（Ｆ）</t>
    <phoneticPr fontId="2"/>
  </si>
  <si>
    <t>（Ｇ）</t>
    <phoneticPr fontId="2"/>
  </si>
  <si>
    <t>（Ｈ）</t>
    <phoneticPr fontId="2"/>
  </si>
  <si>
    <t>（ Ｉ ）</t>
    <phoneticPr fontId="2"/>
  </si>
  <si>
    <r>
      <t>円　×</t>
    </r>
    <r>
      <rPr>
        <sz val="14"/>
        <rFont val="ＭＳ Ｐゴシック"/>
        <family val="3"/>
        <charset val="128"/>
      </rPr>
      <t>1000</t>
    </r>
    <r>
      <rPr>
        <sz val="12"/>
        <rFont val="ＭＳ Ｐゴシック"/>
        <family val="3"/>
        <charset val="128"/>
      </rPr>
      <t>分の</t>
    </r>
    <r>
      <rPr>
        <sz val="14"/>
        <rFont val="ＭＳ Ｐゴシック"/>
        <family val="3"/>
        <charset val="128"/>
      </rPr>
      <t>15.5</t>
    </r>
    <r>
      <rPr>
        <sz val="12"/>
        <rFont val="ＭＳ Ｐゴシック"/>
        <family val="3"/>
        <charset val="128"/>
      </rPr>
      <t xml:space="preserve"> ＝</t>
    </r>
    <rPh sb="7" eb="8">
      <t>ブン</t>
    </rPh>
    <phoneticPr fontId="2"/>
  </si>
  <si>
    <r>
      <t>円　×</t>
    </r>
    <r>
      <rPr>
        <sz val="14"/>
        <rFont val="ＭＳ Ｐゴシック"/>
        <family val="3"/>
        <charset val="128"/>
      </rPr>
      <t>1000</t>
    </r>
    <r>
      <rPr>
        <sz val="12"/>
        <rFont val="ＭＳ Ｐゴシック"/>
        <family val="3"/>
        <charset val="128"/>
      </rPr>
      <t>分の</t>
    </r>
    <r>
      <rPr>
        <sz val="14"/>
        <rFont val="ＭＳ Ｐゴシック"/>
        <family val="3"/>
        <charset val="128"/>
      </rPr>
      <t>15.5</t>
    </r>
    <r>
      <rPr>
        <b/>
        <sz val="14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＝</t>
    </r>
    <rPh sb="7" eb="8">
      <t>ブン</t>
    </rPh>
    <phoneticPr fontId="2"/>
  </si>
  <si>
    <r>
      <t>円　×　</t>
    </r>
    <r>
      <rPr>
        <sz val="14"/>
        <rFont val="ＭＳ Ｐゴシック"/>
        <family val="3"/>
        <charset val="128"/>
      </rPr>
      <t>1000</t>
    </r>
    <r>
      <rPr>
        <sz val="12"/>
        <rFont val="ＭＳ Ｐゴシック"/>
        <family val="3"/>
        <charset val="128"/>
      </rPr>
      <t>分の</t>
    </r>
    <r>
      <rPr>
        <sz val="14"/>
        <rFont val="ＭＳ Ｐゴシック"/>
        <family val="3"/>
        <charset val="128"/>
      </rPr>
      <t>１00</t>
    </r>
    <r>
      <rPr>
        <sz val="12"/>
        <rFont val="ＭＳ Ｐゴシック"/>
        <family val="3"/>
        <charset val="128"/>
      </rPr>
      <t>＝</t>
    </r>
    <rPh sb="8" eb="9">
      <t>ブン</t>
    </rPh>
    <phoneticPr fontId="2"/>
  </si>
  <si>
    <r>
      <t>円　×　</t>
    </r>
    <r>
      <rPr>
        <sz val="14"/>
        <rFont val="ＭＳ Ｐゴシック"/>
        <family val="3"/>
        <charset val="128"/>
      </rPr>
      <t>1000</t>
    </r>
    <r>
      <rPr>
        <sz val="12"/>
        <rFont val="ＭＳ Ｐゴシック"/>
        <family val="3"/>
        <charset val="128"/>
      </rPr>
      <t>分の</t>
    </r>
    <r>
      <rPr>
        <sz val="14"/>
        <rFont val="ＭＳ Ｐゴシック"/>
        <family val="3"/>
        <charset val="128"/>
      </rPr>
      <t>１00</t>
    </r>
    <r>
      <rPr>
        <b/>
        <sz val="12"/>
        <rFont val="ＭＳ Ｐゴシック"/>
        <family val="3"/>
        <charset val="128"/>
      </rPr>
      <t>＝</t>
    </r>
    <rPh sb="8" eb="9">
      <t>ブン</t>
    </rPh>
    <phoneticPr fontId="2"/>
  </si>
  <si>
    <r>
      <t>円　×　</t>
    </r>
    <r>
      <rPr>
        <sz val="14"/>
        <rFont val="ＭＳ Ｐゴシック"/>
        <family val="3"/>
        <charset val="128"/>
      </rPr>
      <t>1000</t>
    </r>
    <r>
      <rPr>
        <sz val="12"/>
        <rFont val="ＭＳ Ｐゴシック"/>
        <family val="3"/>
        <charset val="128"/>
      </rPr>
      <t>分の</t>
    </r>
    <r>
      <rPr>
        <sz val="14"/>
        <rFont val="ＭＳ Ｐゴシック"/>
        <family val="3"/>
        <charset val="128"/>
      </rPr>
      <t>86</t>
    </r>
    <r>
      <rPr>
        <sz val="12"/>
        <rFont val="ＭＳ Ｐゴシック"/>
        <family val="3"/>
        <charset val="128"/>
      </rPr>
      <t xml:space="preserve">  ＝</t>
    </r>
    <rPh sb="8" eb="9">
      <t>ブン</t>
    </rPh>
    <phoneticPr fontId="2"/>
  </si>
  <si>
    <r>
      <t>円　×　</t>
    </r>
    <r>
      <rPr>
        <sz val="14"/>
        <rFont val="ＭＳ Ｐゴシック"/>
        <family val="3"/>
        <charset val="128"/>
      </rPr>
      <t>1000</t>
    </r>
    <r>
      <rPr>
        <sz val="12"/>
        <rFont val="ＭＳ Ｐゴシック"/>
        <family val="3"/>
        <charset val="128"/>
      </rPr>
      <t>分の</t>
    </r>
    <r>
      <rPr>
        <sz val="14"/>
        <rFont val="ＭＳ Ｐゴシック"/>
        <family val="3"/>
        <charset val="128"/>
      </rPr>
      <t xml:space="preserve">86  </t>
    </r>
    <r>
      <rPr>
        <sz val="12"/>
        <rFont val="ＭＳ Ｐゴシック"/>
        <family val="3"/>
        <charset val="128"/>
      </rPr>
      <t>＝</t>
    </r>
    <rPh sb="8" eb="9">
      <t>ブン</t>
    </rPh>
    <phoneticPr fontId="2"/>
  </si>
  <si>
    <r>
      <t>円　×　</t>
    </r>
    <r>
      <rPr>
        <sz val="14"/>
        <rFont val="ＭＳ Ｐゴシック"/>
        <family val="3"/>
        <charset val="128"/>
      </rPr>
      <t>1000</t>
    </r>
    <r>
      <rPr>
        <sz val="12"/>
        <rFont val="ＭＳ Ｐゴシック"/>
        <family val="3"/>
        <charset val="128"/>
      </rPr>
      <t>分の</t>
    </r>
    <r>
      <rPr>
        <sz val="14"/>
        <rFont val="ＭＳ Ｐゴシック"/>
        <family val="3"/>
        <charset val="128"/>
      </rPr>
      <t xml:space="preserve">12  </t>
    </r>
    <r>
      <rPr>
        <sz val="12"/>
        <rFont val="ＭＳ Ｐゴシック"/>
        <family val="3"/>
        <charset val="128"/>
      </rPr>
      <t>＝</t>
    </r>
    <rPh sb="8" eb="9">
      <t>ブン</t>
    </rPh>
    <phoneticPr fontId="2"/>
  </si>
  <si>
    <r>
      <t>円　×　</t>
    </r>
    <r>
      <rPr>
        <sz val="14"/>
        <rFont val="ＭＳ Ｐゴシック"/>
        <family val="3"/>
        <charset val="128"/>
      </rPr>
      <t>1000</t>
    </r>
    <r>
      <rPr>
        <sz val="12"/>
        <rFont val="ＭＳ Ｐゴシック"/>
        <family val="3"/>
        <charset val="128"/>
      </rPr>
      <t>分の</t>
    </r>
    <r>
      <rPr>
        <sz val="14"/>
        <rFont val="ＭＳ Ｐゴシック"/>
        <family val="3"/>
        <charset val="128"/>
      </rPr>
      <t>12</t>
    </r>
    <r>
      <rPr>
        <sz val="12"/>
        <rFont val="ＭＳ Ｐゴシック"/>
        <family val="3"/>
        <charset val="128"/>
      </rPr>
      <t xml:space="preserve">  ＝</t>
    </r>
    <rPh sb="8" eb="9">
      <t>ブン</t>
    </rPh>
    <phoneticPr fontId="2"/>
  </si>
  <si>
    <t>報酬月額</t>
    <rPh sb="0" eb="2">
      <t>ホウシュウ</t>
    </rPh>
    <rPh sb="2" eb="4">
      <t>ゲツガク</t>
    </rPh>
    <phoneticPr fontId="2"/>
  </si>
  <si>
    <t>等級</t>
    <rPh sb="0" eb="2">
      <t>トウキュウ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</si>
  <si>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</si>
  <si>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以上</t>
    <rPh sb="0" eb="2">
      <t>イジョウ</t>
    </rPh>
    <phoneticPr fontId="2"/>
  </si>
  <si>
    <t>未満</t>
    <rPh sb="0" eb="2">
      <t>ミマン</t>
    </rPh>
    <phoneticPr fontId="2"/>
  </si>
  <si>
    <t>健保</t>
    <rPh sb="0" eb="2">
      <t>ケンポ</t>
    </rPh>
    <phoneticPr fontId="2"/>
  </si>
  <si>
    <t>15.5/1000</t>
    <phoneticPr fontId="2"/>
  </si>
  <si>
    <t>86/1000</t>
    <phoneticPr fontId="2"/>
  </si>
  <si>
    <t>［１］</t>
    <phoneticPr fontId="2"/>
  </si>
  <si>
    <t>年間保険料＝</t>
    <rPh sb="0" eb="1">
      <t>ネン</t>
    </rPh>
    <phoneticPr fontId="2"/>
  </si>
  <si>
    <t>※保険料計算の詳細はこちらです。</t>
    <rPh sb="1" eb="4">
      <t>ホケンリョウ</t>
    </rPh>
    <rPh sb="4" eb="6">
      <t>ケイサン</t>
    </rPh>
    <rPh sb="7" eb="9">
      <t>ショウサイ</t>
    </rPh>
    <phoneticPr fontId="2"/>
  </si>
  <si>
    <t>40歳～64歳の方の 平均標準報酬月額</t>
    <rPh sb="2" eb="3">
      <t>サイ</t>
    </rPh>
    <rPh sb="6" eb="7">
      <t>サイ</t>
    </rPh>
    <rPh sb="8" eb="9">
      <t>カタ</t>
    </rPh>
    <rPh sb="11" eb="13">
      <t>ヘイキン</t>
    </rPh>
    <rPh sb="13" eb="15">
      <t>ヒョウジュン</t>
    </rPh>
    <rPh sb="15" eb="17">
      <t>ホウシュウ</t>
    </rPh>
    <rPh sb="17" eb="19">
      <t>ゲツガク</t>
    </rPh>
    <phoneticPr fontId="2"/>
  </si>
  <si>
    <t>40歳～64歳の方の　平均標準報酬月額</t>
    <rPh sb="2" eb="3">
      <t>サイ</t>
    </rPh>
    <rPh sb="6" eb="7">
      <t>サイ</t>
    </rPh>
    <rPh sb="8" eb="9">
      <t>カタ</t>
    </rPh>
    <rPh sb="11" eb="13">
      <t>ヘイキン</t>
    </rPh>
    <rPh sb="13" eb="15">
      <t>ヒョウジュン</t>
    </rPh>
    <rPh sb="15" eb="17">
      <t>ホウシュウ</t>
    </rPh>
    <rPh sb="17" eb="19">
      <t>ゲツガク</t>
    </rPh>
    <phoneticPr fontId="2"/>
  </si>
  <si>
    <t>平均標準報酬月額</t>
    <phoneticPr fontId="2"/>
  </si>
  <si>
    <t>平均標準賞与額　　（年間）</t>
    <rPh sb="0" eb="2">
      <t>ヘイキン</t>
    </rPh>
    <rPh sb="2" eb="4">
      <t>ヒョウジュン</t>
    </rPh>
    <rPh sb="4" eb="6">
      <t>ショウヨ</t>
    </rPh>
    <rPh sb="6" eb="7">
      <t>ガク</t>
    </rPh>
    <rPh sb="10" eb="12">
      <t>ネンカン</t>
    </rPh>
    <phoneticPr fontId="2"/>
  </si>
  <si>
    <t>青い欄に御社の状況を入力してください。おおよその差額が表示されます。</t>
    <rPh sb="0" eb="1">
      <t>アオ</t>
    </rPh>
    <rPh sb="2" eb="3">
      <t>ラン</t>
    </rPh>
    <rPh sb="4" eb="6">
      <t>オンシャ</t>
    </rPh>
    <rPh sb="7" eb="9">
      <t>ジョウキョウ</t>
    </rPh>
    <rPh sb="10" eb="12">
      <t>ニュウリョク</t>
    </rPh>
    <rPh sb="24" eb="26">
      <t>サガク</t>
    </rPh>
    <rPh sb="27" eb="29">
      <t>ヒョウジ</t>
    </rPh>
    <phoneticPr fontId="2"/>
  </si>
  <si>
    <t>平均標準賞与額（年間）</t>
    <rPh sb="0" eb="2">
      <t>ヘイキン</t>
    </rPh>
    <rPh sb="2" eb="4">
      <t>ヒョウジュン</t>
    </rPh>
    <rPh sb="4" eb="6">
      <t>ショウヨ</t>
    </rPh>
    <rPh sb="6" eb="7">
      <t>ガク</t>
    </rPh>
    <rPh sb="8" eb="10">
      <t>ネンカン</t>
    </rPh>
    <phoneticPr fontId="2"/>
  </si>
  <si>
    <t>平均標準報酬月額</t>
    <phoneticPr fontId="2"/>
  </si>
  <si>
    <t>①</t>
    <phoneticPr fontId="2"/>
  </si>
  <si>
    <t>（Ｅ）</t>
    <phoneticPr fontId="2"/>
  </si>
  <si>
    <t>（F）</t>
    <phoneticPr fontId="2"/>
  </si>
  <si>
    <t>（G）</t>
    <phoneticPr fontId="2"/>
  </si>
  <si>
    <t>②</t>
    <phoneticPr fontId="2"/>
  </si>
  <si>
    <t>①-②＝</t>
    <phoneticPr fontId="2"/>
  </si>
  <si>
    <t>（H）</t>
    <phoneticPr fontId="2"/>
  </si>
  <si>
    <t>年間保険料（E）＋（F）＋（G）＋（H）＝</t>
    <rPh sb="0" eb="1">
      <t>ネン</t>
    </rPh>
    <phoneticPr fontId="2"/>
  </si>
  <si>
    <r>
      <t>円　×　</t>
    </r>
    <r>
      <rPr>
        <sz val="14"/>
        <rFont val="ＭＳ Ｐゴシック"/>
        <family val="3"/>
        <charset val="128"/>
      </rPr>
      <t>1000</t>
    </r>
    <r>
      <rPr>
        <sz val="12"/>
        <rFont val="ＭＳ Ｐゴシック"/>
        <family val="3"/>
        <charset val="128"/>
      </rPr>
      <t>分の</t>
    </r>
    <r>
      <rPr>
        <sz val="14"/>
        <rFont val="ＭＳ Ｐゴシック"/>
        <family val="3"/>
        <charset val="128"/>
      </rPr>
      <t xml:space="preserve">88  </t>
    </r>
    <r>
      <rPr>
        <sz val="12"/>
        <rFont val="ＭＳ Ｐゴシック"/>
        <family val="3"/>
        <charset val="128"/>
      </rPr>
      <t>＝</t>
    </r>
    <rPh sb="8" eb="9">
      <t>ブン</t>
    </rPh>
    <phoneticPr fontId="2"/>
  </si>
  <si>
    <r>
      <t>円　×　</t>
    </r>
    <r>
      <rPr>
        <sz val="14"/>
        <rFont val="ＭＳ Ｐゴシック"/>
        <family val="3"/>
        <charset val="128"/>
      </rPr>
      <t>1000</t>
    </r>
    <r>
      <rPr>
        <sz val="12"/>
        <rFont val="ＭＳ Ｐゴシック"/>
        <family val="3"/>
        <charset val="128"/>
      </rPr>
      <t>分の</t>
    </r>
    <r>
      <rPr>
        <sz val="14"/>
        <rFont val="ＭＳ Ｐゴシック"/>
        <family val="3"/>
        <charset val="128"/>
      </rPr>
      <t>88</t>
    </r>
    <r>
      <rPr>
        <sz val="12"/>
        <rFont val="ＭＳ Ｐゴシック"/>
        <family val="3"/>
        <charset val="128"/>
      </rPr>
      <t xml:space="preserve">  ＝</t>
    </r>
    <rPh sb="8" eb="9">
      <t>ブン</t>
    </rPh>
    <phoneticPr fontId="2"/>
  </si>
  <si>
    <t>88/1000</t>
    <phoneticPr fontId="2"/>
  </si>
  <si>
    <r>
      <t>円　×　</t>
    </r>
    <r>
      <rPr>
        <sz val="14"/>
        <rFont val="ＭＳ Ｐゴシック"/>
        <family val="3"/>
        <charset val="128"/>
      </rPr>
      <t>1000</t>
    </r>
    <r>
      <rPr>
        <sz val="12"/>
        <rFont val="ＭＳ Ｐゴシック"/>
        <family val="3"/>
        <charset val="128"/>
      </rPr>
      <t>分の</t>
    </r>
    <r>
      <rPr>
        <sz val="14"/>
        <rFont val="ＭＳ Ｐゴシック"/>
        <family val="3"/>
        <charset val="128"/>
      </rPr>
      <t xml:space="preserve">19  </t>
    </r>
    <r>
      <rPr>
        <sz val="12"/>
        <rFont val="ＭＳ Ｐゴシック"/>
        <family val="3"/>
        <charset val="128"/>
      </rPr>
      <t>＝</t>
    </r>
    <rPh sb="8" eb="9">
      <t>ブン</t>
    </rPh>
    <phoneticPr fontId="2"/>
  </si>
  <si>
    <r>
      <t>円　×　</t>
    </r>
    <r>
      <rPr>
        <sz val="14"/>
        <rFont val="ＭＳ Ｐゴシック"/>
        <family val="3"/>
        <charset val="128"/>
      </rPr>
      <t>1000</t>
    </r>
    <r>
      <rPr>
        <sz val="12"/>
        <rFont val="ＭＳ Ｐゴシック"/>
        <family val="3"/>
        <charset val="128"/>
      </rPr>
      <t>分の</t>
    </r>
    <r>
      <rPr>
        <sz val="14"/>
        <rFont val="ＭＳ Ｐゴシック"/>
        <family val="3"/>
        <charset val="128"/>
      </rPr>
      <t>19</t>
    </r>
    <r>
      <rPr>
        <sz val="12"/>
        <rFont val="ＭＳ Ｐゴシック"/>
        <family val="3"/>
        <charset val="128"/>
      </rPr>
      <t xml:space="preserve">  ＝</t>
    </r>
    <rPh sb="8" eb="9">
      <t>ブン</t>
    </rPh>
    <phoneticPr fontId="2"/>
  </si>
  <si>
    <t>19/1000</t>
    <phoneticPr fontId="2"/>
  </si>
  <si>
    <t>　協会けんぽ　と　産業機械健康保険組合　との保険料差額　【R７年度】</t>
    <rPh sb="1" eb="3">
      <t>キョウカイ</t>
    </rPh>
    <phoneticPr fontId="2"/>
  </si>
  <si>
    <t>15.9/1000</t>
    <phoneticPr fontId="2"/>
  </si>
  <si>
    <r>
      <t>円　×</t>
    </r>
    <r>
      <rPr>
        <sz val="14"/>
        <rFont val="ＭＳ Ｐゴシック"/>
        <family val="3"/>
        <charset val="128"/>
      </rPr>
      <t>1000</t>
    </r>
    <r>
      <rPr>
        <sz val="12"/>
        <rFont val="ＭＳ Ｐゴシック"/>
        <family val="3"/>
        <charset val="128"/>
      </rPr>
      <t>分の</t>
    </r>
    <r>
      <rPr>
        <sz val="14"/>
        <rFont val="ＭＳ Ｐゴシック"/>
        <family val="3"/>
        <charset val="128"/>
      </rPr>
      <t>15.9</t>
    </r>
    <r>
      <rPr>
        <b/>
        <sz val="14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＝</t>
    </r>
    <rPh sb="7" eb="8">
      <t>ブン</t>
    </rPh>
    <phoneticPr fontId="2"/>
  </si>
  <si>
    <r>
      <t>円　×</t>
    </r>
    <r>
      <rPr>
        <sz val="14"/>
        <rFont val="ＭＳ Ｐゴシック"/>
        <family val="3"/>
        <charset val="128"/>
      </rPr>
      <t>1000</t>
    </r>
    <r>
      <rPr>
        <sz val="12"/>
        <rFont val="ＭＳ Ｐゴシック"/>
        <family val="3"/>
        <charset val="128"/>
      </rPr>
      <t>分の</t>
    </r>
    <r>
      <rPr>
        <sz val="14"/>
        <rFont val="ＭＳ Ｐゴシック"/>
        <family val="3"/>
        <charset val="128"/>
      </rPr>
      <t>15.9</t>
    </r>
    <r>
      <rPr>
        <sz val="12"/>
        <rFont val="ＭＳ Ｐゴシック"/>
        <family val="3"/>
        <charset val="128"/>
      </rPr>
      <t xml:space="preserve"> ＝</t>
    </r>
    <rPh sb="7" eb="8">
      <t>ブン</t>
    </rPh>
    <phoneticPr fontId="2"/>
  </si>
  <si>
    <t>　協会けんぽ　と　産業機械健康保険組合　との保険料差額　【R７年度】（詳細）</t>
    <rPh sb="1" eb="3">
      <t>キョウカイ</t>
    </rPh>
    <rPh sb="31" eb="33">
      <t>ネンド</t>
    </rPh>
    <rPh sb="35" eb="37">
      <t>ショウサイ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</si>
</sst>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53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100">
    <xf numFmtId="0" fontId="0" fillId="0" borderId="0" xfId="0"/>
    <xf numFmtId="38" fontId="4" fillId="2" borderId="1" xfId="2" applyFont="1" applyFill="1" applyBorder="1" applyAlignment="1" applyProtection="1">
      <alignment horizontal="center" vertical="center"/>
      <protection locked="0"/>
    </xf>
    <xf numFmtId="0" fontId="14" fillId="0" borderId="0" xfId="4">
      <alignment vertical="center"/>
    </xf>
    <xf numFmtId="0" fontId="14" fillId="0" borderId="0" xfId="4" applyAlignment="1">
      <alignment horizontal="center" vertical="center"/>
    </xf>
    <xf numFmtId="38" fontId="14" fillId="0" borderId="0" xfId="4" applyNumberFormat="1">
      <alignment vertical="center"/>
    </xf>
    <xf numFmtId="38" fontId="12" fillId="0" borderId="0" xfId="3" applyFont="1">
      <alignment vertical="center"/>
    </xf>
    <xf numFmtId="0" fontId="14" fillId="0" borderId="0" xfId="4" applyBorder="1">
      <alignment vertical="center"/>
    </xf>
    <xf numFmtId="0" fontId="14" fillId="0" borderId="0" xfId="4" applyBorder="1" applyAlignment="1">
      <alignment horizontal="center" vertical="center"/>
    </xf>
    <xf numFmtId="38" fontId="12" fillId="0" borderId="2" xfId="3" applyNumberFormat="1" applyFont="1" applyFill="1" applyBorder="1">
      <alignment vertical="center"/>
    </xf>
    <xf numFmtId="0" fontId="12" fillId="0" borderId="2" xfId="4" applyFont="1" applyFill="1" applyBorder="1">
      <alignment vertical="center"/>
    </xf>
    <xf numFmtId="38" fontId="12" fillId="0" borderId="3" xfId="3" applyNumberFormat="1" applyFont="1" applyFill="1" applyBorder="1">
      <alignment vertical="center"/>
    </xf>
    <xf numFmtId="38" fontId="12" fillId="0" borderId="4" xfId="3" applyNumberFormat="1" applyFont="1" applyFill="1" applyBorder="1">
      <alignment vertical="center"/>
    </xf>
    <xf numFmtId="38" fontId="12" fillId="0" borderId="5" xfId="3" applyNumberFormat="1" applyFont="1" applyFill="1" applyBorder="1">
      <alignment vertical="center"/>
    </xf>
    <xf numFmtId="0" fontId="12" fillId="0" borderId="6" xfId="4" applyFont="1" applyFill="1" applyBorder="1">
      <alignment vertical="center"/>
    </xf>
    <xf numFmtId="38" fontId="12" fillId="0" borderId="7" xfId="3" applyNumberFormat="1" applyFont="1" applyFill="1" applyBorder="1">
      <alignment vertical="center"/>
    </xf>
    <xf numFmtId="38" fontId="12" fillId="0" borderId="8" xfId="3" applyNumberFormat="1" applyFont="1" applyFill="1" applyBorder="1">
      <alignment vertical="center"/>
    </xf>
    <xf numFmtId="38" fontId="12" fillId="0" borderId="9" xfId="3" applyNumberFormat="1" applyFont="1" applyFill="1" applyBorder="1">
      <alignment vertical="center"/>
    </xf>
    <xf numFmtId="0" fontId="12" fillId="0" borderId="9" xfId="4" applyFont="1" applyFill="1" applyBorder="1">
      <alignment vertical="center"/>
    </xf>
    <xf numFmtId="38" fontId="12" fillId="0" borderId="10" xfId="3" applyNumberFormat="1" applyFont="1" applyFill="1" applyBorder="1">
      <alignment vertical="center"/>
    </xf>
    <xf numFmtId="38" fontId="13" fillId="3" borderId="5" xfId="3" applyFont="1" applyFill="1" applyBorder="1" applyAlignment="1">
      <alignment horizontal="center" vertical="center"/>
    </xf>
    <xf numFmtId="0" fontId="13" fillId="3" borderId="6" xfId="4" applyFont="1" applyFill="1" applyBorder="1" applyAlignment="1">
      <alignment horizontal="center" vertical="center"/>
    </xf>
    <xf numFmtId="38" fontId="4" fillId="4" borderId="1" xfId="0" applyNumberFormat="1" applyFont="1" applyFill="1" applyBorder="1" applyAlignment="1" applyProtection="1">
      <alignment horizontal="right" vertical="center"/>
    </xf>
    <xf numFmtId="38" fontId="5" fillId="5" borderId="1" xfId="0" applyNumberFormat="1" applyFont="1" applyFill="1" applyBorder="1" applyAlignment="1" applyProtection="1">
      <alignment horizontal="right" vertical="center"/>
    </xf>
    <xf numFmtId="38" fontId="5" fillId="5" borderId="1" xfId="2" applyFont="1" applyFill="1" applyBorder="1" applyAlignment="1" applyProtection="1">
      <alignment vertical="center"/>
    </xf>
    <xf numFmtId="38" fontId="4" fillId="2" borderId="1" xfId="2" applyFont="1" applyFill="1" applyBorder="1" applyAlignment="1" applyProtection="1">
      <alignment horizontal="center" vertical="center"/>
    </xf>
    <xf numFmtId="0" fontId="8" fillId="6" borderId="0" xfId="0" applyFont="1" applyFill="1" applyAlignment="1" applyProtection="1">
      <alignment vertical="center"/>
    </xf>
    <xf numFmtId="0" fontId="11" fillId="6" borderId="0" xfId="0" applyFont="1" applyFill="1" applyAlignment="1" applyProtection="1">
      <alignment vertical="center"/>
    </xf>
    <xf numFmtId="0" fontId="0" fillId="6" borderId="0" xfId="0" applyFill="1" applyAlignment="1" applyProtection="1">
      <alignment vertical="center"/>
    </xf>
    <xf numFmtId="38" fontId="4" fillId="7" borderId="0" xfId="2" applyFont="1" applyFill="1" applyBorder="1" applyAlignment="1" applyProtection="1">
      <alignment horizontal="center" vertical="center"/>
    </xf>
    <xf numFmtId="0" fontId="5" fillId="7" borderId="0" xfId="0" applyFont="1" applyFill="1" applyAlignment="1" applyProtection="1">
      <alignment vertical="center"/>
    </xf>
    <xf numFmtId="0" fontId="6" fillId="7" borderId="0" xfId="0" applyFont="1" applyFill="1" applyProtection="1"/>
    <xf numFmtId="0" fontId="8" fillId="7" borderId="0" xfId="0" applyFont="1" applyFill="1" applyProtection="1"/>
    <xf numFmtId="0" fontId="8" fillId="7" borderId="0" xfId="0" applyFont="1" applyFill="1" applyAlignment="1" applyProtection="1">
      <alignment vertical="center"/>
    </xf>
    <xf numFmtId="0" fontId="6" fillId="7" borderId="0" xfId="0" applyFont="1" applyFill="1" applyAlignment="1" applyProtection="1">
      <alignment vertical="center"/>
    </xf>
    <xf numFmtId="0" fontId="6" fillId="7" borderId="0" xfId="0" applyFont="1" applyFill="1" applyAlignment="1" applyProtection="1">
      <alignment horizontal="center"/>
    </xf>
    <xf numFmtId="0" fontId="0" fillId="7" borderId="0" xfId="0" applyFill="1" applyAlignment="1" applyProtection="1"/>
    <xf numFmtId="0" fontId="6" fillId="7" borderId="0" xfId="0" applyFont="1" applyFill="1" applyBorder="1" applyAlignment="1" applyProtection="1">
      <alignment vertical="center"/>
    </xf>
    <xf numFmtId="0" fontId="6" fillId="7" borderId="0" xfId="0" applyFont="1" applyFill="1" applyBorder="1" applyAlignment="1" applyProtection="1">
      <alignment horizontal="center" vertical="center"/>
    </xf>
    <xf numFmtId="0" fontId="6" fillId="7" borderId="0" xfId="0" applyFont="1" applyFill="1" applyBorder="1" applyProtection="1"/>
    <xf numFmtId="0" fontId="6" fillId="7" borderId="0" xfId="0" applyFont="1" applyFill="1" applyAlignment="1" applyProtection="1">
      <alignment horizontal="center" vertical="center"/>
    </xf>
    <xf numFmtId="0" fontId="6" fillId="7" borderId="0" xfId="0" applyFont="1" applyFill="1" applyAlignment="1" applyProtection="1">
      <alignment horizontal="left" vertical="center"/>
    </xf>
    <xf numFmtId="0" fontId="6" fillId="7" borderId="0" xfId="0" applyFont="1" applyFill="1" applyAlignment="1" applyProtection="1">
      <alignment horizontal="right"/>
    </xf>
    <xf numFmtId="38" fontId="4" fillId="7" borderId="2" xfId="2" applyFont="1" applyFill="1" applyBorder="1" applyAlignment="1" applyProtection="1">
      <alignment horizontal="right" vertical="center"/>
    </xf>
    <xf numFmtId="0" fontId="6" fillId="7" borderId="0" xfId="0" applyFont="1" applyFill="1" applyAlignment="1" applyProtection="1">
      <alignment horizontal="right" vertical="center"/>
    </xf>
    <xf numFmtId="38" fontId="6" fillId="7" borderId="0" xfId="0" applyNumberFormat="1" applyFont="1" applyFill="1" applyBorder="1" applyAlignment="1" applyProtection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</xf>
    <xf numFmtId="38" fontId="4" fillId="7" borderId="2" xfId="2" applyFont="1" applyFill="1" applyBorder="1" applyAlignment="1" applyProtection="1">
      <alignment horizontal="center" vertical="center"/>
    </xf>
    <xf numFmtId="38" fontId="4" fillId="7" borderId="1" xfId="2" applyFont="1" applyFill="1" applyBorder="1" applyAlignment="1" applyProtection="1">
      <alignment horizontal="right" vertical="center"/>
    </xf>
    <xf numFmtId="38" fontId="4" fillId="7" borderId="0" xfId="0" applyNumberFormat="1" applyFont="1" applyFill="1" applyBorder="1" applyAlignment="1" applyProtection="1">
      <alignment horizontal="right" vertical="center"/>
    </xf>
    <xf numFmtId="0" fontId="4" fillId="7" borderId="0" xfId="0" applyFont="1" applyFill="1" applyBorder="1" applyAlignment="1" applyProtection="1">
      <alignment horizontal="center" vertical="center"/>
    </xf>
    <xf numFmtId="38" fontId="4" fillId="7" borderId="0" xfId="2" applyFont="1" applyFill="1" applyBorder="1" applyAlignment="1" applyProtection="1">
      <alignment horizontal="right" vertical="center"/>
    </xf>
    <xf numFmtId="38" fontId="4" fillId="7" borderId="2" xfId="0" applyNumberFormat="1" applyFont="1" applyFill="1" applyBorder="1" applyAlignment="1" applyProtection="1">
      <alignment horizontal="center" vertical="center"/>
    </xf>
    <xf numFmtId="38" fontId="6" fillId="7" borderId="0" xfId="0" applyNumberFormat="1" applyFont="1" applyFill="1" applyBorder="1" applyAlignment="1" applyProtection="1">
      <alignment vertical="center"/>
    </xf>
    <xf numFmtId="38" fontId="4" fillId="7" borderId="0" xfId="0" applyNumberFormat="1" applyFont="1" applyFill="1" applyBorder="1" applyAlignment="1" applyProtection="1">
      <alignment horizontal="center" vertical="center"/>
    </xf>
    <xf numFmtId="38" fontId="6" fillId="7" borderId="0" xfId="2" applyFont="1" applyFill="1" applyBorder="1" applyAlignment="1" applyProtection="1">
      <alignment horizontal="center" vertical="center"/>
    </xf>
    <xf numFmtId="0" fontId="6" fillId="7" borderId="0" xfId="0" applyFont="1" applyFill="1" applyBorder="1" applyAlignment="1" applyProtection="1">
      <alignment horizontal="right" vertical="center"/>
    </xf>
    <xf numFmtId="38" fontId="4" fillId="5" borderId="0" xfId="0" applyNumberFormat="1" applyFont="1" applyFill="1" applyBorder="1" applyAlignment="1" applyProtection="1">
      <alignment horizontal="right" vertical="center"/>
    </xf>
    <xf numFmtId="0" fontId="6" fillId="7" borderId="0" xfId="0" applyFont="1" applyFill="1" applyBorder="1" applyAlignment="1" applyProtection="1">
      <alignment horizontal="right"/>
    </xf>
    <xf numFmtId="38" fontId="4" fillId="7" borderId="0" xfId="2" applyFont="1" applyFill="1" applyBorder="1" applyAlignment="1" applyProtection="1">
      <alignment vertical="center"/>
    </xf>
    <xf numFmtId="38" fontId="4" fillId="7" borderId="0" xfId="0" applyNumberFormat="1" applyFont="1" applyFill="1" applyBorder="1" applyAlignment="1" applyProtection="1">
      <alignment vertical="center"/>
    </xf>
    <xf numFmtId="0" fontId="6" fillId="7" borderId="0" xfId="0" applyFont="1" applyFill="1" applyBorder="1" applyAlignment="1" applyProtection="1">
      <alignment horizontal="left" vertical="center"/>
    </xf>
    <xf numFmtId="38" fontId="4" fillId="5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0" fontId="6" fillId="7" borderId="11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Protection="1"/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vertical="center"/>
    </xf>
    <xf numFmtId="0" fontId="7" fillId="7" borderId="0" xfId="1" applyFill="1" applyAlignment="1" applyProtection="1">
      <alignment horizontal="left" vertical="center"/>
      <protection hidden="1"/>
    </xf>
    <xf numFmtId="0" fontId="6" fillId="7" borderId="0" xfId="0" applyFont="1" applyFill="1" applyBorder="1" applyAlignment="1" applyProtection="1">
      <alignment horizontal="right" vertical="center"/>
    </xf>
    <xf numFmtId="0" fontId="6" fillId="8" borderId="0" xfId="0" applyFont="1" applyFill="1" applyAlignment="1" applyProtection="1">
      <alignment horizontal="center" vertical="center"/>
    </xf>
    <xf numFmtId="0" fontId="9" fillId="7" borderId="0" xfId="0" applyFont="1" applyFill="1" applyBorder="1" applyAlignment="1" applyProtection="1">
      <alignment horizontal="left" vertical="center"/>
    </xf>
    <xf numFmtId="38" fontId="4" fillId="2" borderId="13" xfId="2" applyFont="1" applyFill="1" applyBorder="1" applyAlignment="1" applyProtection="1">
      <alignment horizontal="center" vertical="center"/>
      <protection locked="0"/>
    </xf>
    <xf numFmtId="38" fontId="4" fillId="2" borderId="14" xfId="2" applyFont="1" applyFill="1" applyBorder="1" applyAlignment="1" applyProtection="1">
      <alignment horizontal="center" vertical="center"/>
      <protection locked="0"/>
    </xf>
    <xf numFmtId="0" fontId="6" fillId="8" borderId="0" xfId="0" applyFont="1" applyFill="1" applyAlignment="1" applyProtection="1">
      <alignment horizontal="distributed" vertical="center"/>
    </xf>
    <xf numFmtId="0" fontId="6" fillId="7" borderId="0" xfId="0" applyFont="1" applyFill="1" applyAlignment="1" applyProtection="1">
      <alignment horizontal="right" vertical="center" wrapText="1"/>
    </xf>
    <xf numFmtId="0" fontId="6" fillId="7" borderId="12" xfId="0" applyFont="1" applyFill="1" applyBorder="1" applyAlignment="1" applyProtection="1">
      <alignment horizontal="right" vertical="center" wrapText="1"/>
    </xf>
    <xf numFmtId="0" fontId="8" fillId="2" borderId="0" xfId="0" applyFont="1" applyFill="1" applyAlignment="1" applyProtection="1">
      <alignment horizontal="center"/>
    </xf>
    <xf numFmtId="0" fontId="6" fillId="7" borderId="0" xfId="0" applyFont="1" applyFill="1" applyAlignment="1" applyProtection="1">
      <alignment horizontal="left" vertical="center"/>
    </xf>
    <xf numFmtId="0" fontId="6" fillId="7" borderId="0" xfId="0" applyFont="1" applyFill="1" applyAlignment="1" applyProtection="1">
      <alignment horizontal="right" vertical="center"/>
    </xf>
    <xf numFmtId="0" fontId="6" fillId="7" borderId="12" xfId="0" applyFont="1" applyFill="1" applyBorder="1" applyAlignment="1" applyProtection="1">
      <alignment horizontal="right" vertical="center"/>
    </xf>
    <xf numFmtId="0" fontId="6" fillId="7" borderId="0" xfId="0" applyFont="1" applyFill="1" applyAlignment="1" applyProtection="1">
      <alignment horizontal="center" vertical="center" wrapText="1"/>
    </xf>
    <xf numFmtId="0" fontId="6" fillId="7" borderId="12" xfId="0" applyFont="1" applyFill="1" applyBorder="1" applyAlignment="1" applyProtection="1">
      <alignment horizontal="center" vertical="center" wrapText="1"/>
    </xf>
    <xf numFmtId="38" fontId="4" fillId="2" borderId="13" xfId="2" applyFont="1" applyFill="1" applyBorder="1" applyAlignment="1" applyProtection="1">
      <alignment horizontal="center" vertical="center"/>
    </xf>
    <xf numFmtId="38" fontId="4" fillId="2" borderId="14" xfId="2" applyFont="1" applyFill="1" applyBorder="1" applyAlignment="1" applyProtection="1">
      <alignment horizontal="center" vertical="center"/>
    </xf>
    <xf numFmtId="0" fontId="6" fillId="7" borderId="15" xfId="0" applyFont="1" applyFill="1" applyBorder="1" applyAlignment="1" applyProtection="1">
      <alignment horizontal="left" vertic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/>
    </xf>
    <xf numFmtId="0" fontId="9" fillId="7" borderId="0" xfId="0" applyFont="1" applyFill="1" applyAlignment="1" applyProtection="1">
      <alignment horizontal="left" vertical="center"/>
    </xf>
    <xf numFmtId="38" fontId="3" fillId="3" borderId="16" xfId="3" applyFont="1" applyFill="1" applyBorder="1" applyAlignment="1">
      <alignment horizontal="center" vertical="center"/>
    </xf>
    <xf numFmtId="38" fontId="3" fillId="3" borderId="17" xfId="3" applyFont="1" applyFill="1" applyBorder="1" applyAlignment="1">
      <alignment horizontal="center" vertical="center"/>
    </xf>
    <xf numFmtId="38" fontId="3" fillId="3" borderId="3" xfId="3" applyFont="1" applyFill="1" applyBorder="1" applyAlignment="1">
      <alignment horizontal="center" vertical="center"/>
    </xf>
    <xf numFmtId="38" fontId="3" fillId="3" borderId="2" xfId="3" applyFont="1" applyFill="1" applyBorder="1" applyAlignment="1">
      <alignment horizontal="center" vertical="center"/>
    </xf>
    <xf numFmtId="0" fontId="3" fillId="3" borderId="18" xfId="4" applyFont="1" applyFill="1" applyBorder="1" applyAlignment="1">
      <alignment horizontal="center" vertical="center"/>
    </xf>
    <xf numFmtId="0" fontId="3" fillId="3" borderId="9" xfId="4" applyFont="1" applyFill="1" applyBorder="1" applyAlignment="1">
      <alignment horizontal="center" vertical="center"/>
    </xf>
    <xf numFmtId="0" fontId="3" fillId="3" borderId="19" xfId="4" applyFont="1" applyFill="1" applyBorder="1" applyAlignment="1">
      <alignment horizontal="center" vertical="center"/>
    </xf>
    <xf numFmtId="0" fontId="3" fillId="3" borderId="4" xfId="4" applyFont="1" applyFill="1" applyBorder="1" applyAlignment="1">
      <alignment horizontal="center" vertical="center"/>
    </xf>
    <xf numFmtId="0" fontId="3" fillId="3" borderId="7" xfId="4" applyFont="1" applyFill="1" applyBorder="1" applyAlignment="1">
      <alignment horizontal="center" vertical="center"/>
    </xf>
  </cellXfs>
  <cellStyles count="5">
    <cellStyle name="ハイパーリンク" xfId="1" builtinId="8"/>
    <cellStyle name="桁区切り" xfId="2" builtinId="6"/>
    <cellStyle name="桁区切り 2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20445;&#38522;&#26009;&#24046;&#38989; (&#35443;&#32048;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45</xdr:row>
      <xdr:rowOff>165100</xdr:rowOff>
    </xdr:from>
    <xdr:to>
      <xdr:col>3</xdr:col>
      <xdr:colOff>342900</xdr:colOff>
      <xdr:row>46</xdr:row>
      <xdr:rowOff>253999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0" y="5346700"/>
          <a:ext cx="2222500" cy="342899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2"/>
              </a:solidFill>
            </a:rPr>
            <a:t>保険料計算の詳細はこちらです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zoomScale="75" zoomScaleNormal="75" zoomScaleSheetLayoutView="75" workbookViewId="0">
      <selection activeCell="C7" sqref="C7:D7"/>
    </sheetView>
  </sheetViews>
  <sheetFormatPr defaultColWidth="0" defaultRowHeight="20.25" customHeight="1" zeroHeight="1" x14ac:dyDescent="0.15"/>
  <cols>
    <col min="1" max="1" width="4.75" style="62" customWidth="1"/>
    <col min="2" max="2" width="14.375" style="62" customWidth="1"/>
    <col min="3" max="3" width="5.5" style="62" customWidth="1"/>
    <col min="4" max="4" width="6.625" style="62" customWidth="1"/>
    <col min="5" max="5" width="11.375" style="62" customWidth="1"/>
    <col min="6" max="6" width="5.625" style="62" customWidth="1"/>
    <col min="7" max="7" width="12.25" style="62" customWidth="1"/>
    <col min="8" max="8" width="5" style="62" customWidth="1"/>
    <col min="9" max="9" width="9.625" style="62" customWidth="1"/>
    <col min="10" max="10" width="9.5" style="62" customWidth="1"/>
    <col min="11" max="11" width="17.125" style="68" customWidth="1"/>
    <col min="12" max="12" width="4.625" style="62" customWidth="1"/>
    <col min="13" max="13" width="5.5" style="62" customWidth="1"/>
    <col min="14" max="16384" width="9" style="62" hidden="1"/>
  </cols>
  <sheetData>
    <row r="1" spans="1:14" ht="20.25" customHeight="1" x14ac:dyDescent="0.15">
      <c r="A1" s="29" t="s">
        <v>78</v>
      </c>
      <c r="B1" s="30"/>
      <c r="C1" s="31"/>
      <c r="D1" s="32"/>
      <c r="E1" s="32"/>
      <c r="F1" s="32"/>
      <c r="G1" s="33"/>
      <c r="H1" s="33"/>
      <c r="I1" s="33"/>
      <c r="J1" s="33"/>
      <c r="K1" s="34"/>
      <c r="L1" s="35"/>
      <c r="M1" s="30"/>
    </row>
    <row r="2" spans="1:14" ht="24" customHeight="1" x14ac:dyDescent="0.15">
      <c r="A2" s="29"/>
      <c r="B2" s="30"/>
      <c r="C2" s="31"/>
      <c r="D2" s="32"/>
      <c r="E2" s="32"/>
      <c r="F2" s="32"/>
      <c r="G2" s="33"/>
      <c r="H2" s="33"/>
      <c r="I2" s="33"/>
      <c r="J2" s="33"/>
      <c r="K2" s="34"/>
      <c r="L2" s="35"/>
      <c r="M2" s="30"/>
    </row>
    <row r="3" spans="1:14" ht="24" customHeight="1" x14ac:dyDescent="0.15">
      <c r="A3" s="29"/>
      <c r="B3" s="30"/>
      <c r="C3" s="79"/>
      <c r="D3" s="79"/>
      <c r="E3" s="80" t="s">
        <v>61</v>
      </c>
      <c r="F3" s="80"/>
      <c r="G3" s="80"/>
      <c r="H3" s="80"/>
      <c r="I3" s="80"/>
      <c r="J3" s="80"/>
      <c r="K3" s="80"/>
      <c r="L3" s="80"/>
      <c r="M3" s="80"/>
    </row>
    <row r="4" spans="1:14" ht="24" customHeight="1" thickBo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9"/>
      <c r="L4" s="30"/>
      <c r="M4" s="30"/>
    </row>
    <row r="5" spans="1:14" ht="28.5" customHeight="1" thickBot="1" x14ac:dyDescent="0.2">
      <c r="A5" s="81" t="s">
        <v>63</v>
      </c>
      <c r="B5" s="82"/>
      <c r="C5" s="74">
        <v>380000</v>
      </c>
      <c r="D5" s="75"/>
      <c r="E5" s="33" t="s">
        <v>6</v>
      </c>
      <c r="F5" s="33"/>
      <c r="G5" s="1">
        <v>20</v>
      </c>
      <c r="H5" s="63" t="s">
        <v>23</v>
      </c>
      <c r="I5" s="83" t="s">
        <v>60</v>
      </c>
      <c r="J5" s="84"/>
      <c r="K5" s="1">
        <v>800000</v>
      </c>
      <c r="L5" s="33" t="s">
        <v>5</v>
      </c>
      <c r="M5" s="30"/>
    </row>
    <row r="6" spans="1:14" s="65" customFormat="1" ht="28.5" customHeight="1" thickBot="1" x14ac:dyDescent="0.2">
      <c r="A6" s="36"/>
      <c r="B6" s="36"/>
      <c r="C6" s="28"/>
      <c r="D6" s="28"/>
      <c r="E6" s="36"/>
      <c r="F6" s="36"/>
      <c r="G6" s="28"/>
      <c r="H6" s="36"/>
      <c r="I6" s="37"/>
      <c r="J6" s="37"/>
      <c r="K6" s="28"/>
      <c r="L6" s="36"/>
      <c r="M6" s="38"/>
      <c r="N6" s="64"/>
    </row>
    <row r="7" spans="1:14" ht="28.5" customHeight="1" thickBot="1" x14ac:dyDescent="0.2">
      <c r="A7" s="77" t="s">
        <v>57</v>
      </c>
      <c r="B7" s="78"/>
      <c r="C7" s="74">
        <v>470000</v>
      </c>
      <c r="D7" s="75"/>
      <c r="E7" s="33" t="s">
        <v>6</v>
      </c>
      <c r="F7" s="33"/>
      <c r="G7" s="1">
        <v>8</v>
      </c>
      <c r="H7" s="36" t="s">
        <v>17</v>
      </c>
      <c r="I7" s="33"/>
      <c r="J7" s="33"/>
      <c r="K7" s="33"/>
      <c r="L7" s="30"/>
      <c r="M7" s="30"/>
    </row>
    <row r="8" spans="1:14" ht="29.45" customHeight="1" thickBo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9"/>
      <c r="L8" s="30"/>
      <c r="M8" s="30"/>
    </row>
    <row r="9" spans="1:14" ht="20.25" customHeight="1" thickBot="1" x14ac:dyDescent="0.2">
      <c r="A9" s="76" t="s">
        <v>15</v>
      </c>
      <c r="B9" s="76"/>
      <c r="C9" s="76"/>
      <c r="D9" s="30"/>
      <c r="E9" s="30"/>
      <c r="F9" s="81" t="s">
        <v>55</v>
      </c>
      <c r="G9" s="81"/>
      <c r="H9" s="81"/>
      <c r="I9" s="81"/>
      <c r="J9" s="82"/>
      <c r="K9" s="21">
        <f>'保険料差額 (詳細)'!K23</f>
        <v>11539168</v>
      </c>
      <c r="L9" s="33" t="s">
        <v>2</v>
      </c>
      <c r="M9" s="30" t="s">
        <v>64</v>
      </c>
    </row>
    <row r="10" spans="1:14" ht="20.25" hidden="1" customHeight="1" x14ac:dyDescent="0.15">
      <c r="A10" s="33"/>
      <c r="B10" s="33"/>
      <c r="C10" s="36" t="s">
        <v>0</v>
      </c>
      <c r="D10" s="36" t="s">
        <v>1</v>
      </c>
      <c r="E10" s="36"/>
      <c r="F10" s="73" t="s">
        <v>16</v>
      </c>
      <c r="G10" s="73"/>
      <c r="H10" s="73"/>
      <c r="I10" s="36"/>
      <c r="J10" s="36"/>
      <c r="K10" s="37"/>
      <c r="L10" s="38"/>
      <c r="M10" s="38"/>
    </row>
    <row r="11" spans="1:14" ht="19.5" hidden="1" customHeight="1" x14ac:dyDescent="0.15">
      <c r="A11" s="33"/>
      <c r="B11" s="33"/>
      <c r="C11" s="36"/>
      <c r="D11" s="36" t="s">
        <v>9</v>
      </c>
      <c r="E11" s="36"/>
      <c r="F11" s="36"/>
      <c r="G11" s="56">
        <f>VLOOKUP(C5,保険料月額表!A4:D50,4,1)</f>
        <v>380000</v>
      </c>
      <c r="H11" s="36" t="s">
        <v>41</v>
      </c>
      <c r="I11" s="38"/>
      <c r="J11" s="57"/>
      <c r="K11" s="50">
        <f>ROUND(G11*0.1,0)</f>
        <v>38000</v>
      </c>
      <c r="L11" s="36" t="s">
        <v>2</v>
      </c>
      <c r="M11" s="38"/>
    </row>
    <row r="12" spans="1:14" ht="19.5" hidden="1" customHeight="1" x14ac:dyDescent="0.15">
      <c r="A12" s="33"/>
      <c r="B12" s="33"/>
      <c r="C12" s="36"/>
      <c r="D12" s="71" t="s">
        <v>22</v>
      </c>
      <c r="E12" s="71"/>
      <c r="F12" s="71"/>
      <c r="G12" s="58">
        <f>K5</f>
        <v>800000</v>
      </c>
      <c r="H12" s="36" t="s">
        <v>40</v>
      </c>
      <c r="I12" s="36"/>
      <c r="J12" s="36"/>
      <c r="K12" s="50">
        <f>ROUND(G12*0.1,0)</f>
        <v>80000</v>
      </c>
      <c r="L12" s="38" t="s">
        <v>5</v>
      </c>
      <c r="M12" s="38"/>
    </row>
    <row r="13" spans="1:14" ht="10.5" hidden="1" customHeight="1" x14ac:dyDescent="0.15">
      <c r="A13" s="33"/>
      <c r="B13" s="33"/>
      <c r="C13" s="36"/>
      <c r="D13" s="36"/>
      <c r="E13" s="36"/>
      <c r="F13" s="36"/>
      <c r="G13" s="36"/>
      <c r="H13" s="36"/>
      <c r="I13" s="36"/>
      <c r="J13" s="36"/>
      <c r="K13" s="37"/>
      <c r="L13" s="38"/>
      <c r="M13" s="38"/>
    </row>
    <row r="14" spans="1:14" ht="20.25" hidden="1" customHeight="1" x14ac:dyDescent="0.15">
      <c r="A14" s="33"/>
      <c r="B14" s="33"/>
      <c r="C14" s="36"/>
      <c r="D14" s="36" t="s">
        <v>28</v>
      </c>
      <c r="E14" s="48">
        <f>K11</f>
        <v>38000</v>
      </c>
      <c r="F14" s="44" t="s">
        <v>10</v>
      </c>
      <c r="G14" s="49">
        <v>12</v>
      </c>
      <c r="H14" s="36" t="s">
        <v>11</v>
      </c>
      <c r="I14" s="28">
        <f>SUM(G5)</f>
        <v>20</v>
      </c>
      <c r="J14" s="36" t="s">
        <v>21</v>
      </c>
      <c r="K14" s="50">
        <f>ROUND(SUM(E14*G14*I14),0)</f>
        <v>9120000</v>
      </c>
      <c r="L14" s="36" t="s">
        <v>2</v>
      </c>
      <c r="M14" s="38" t="s">
        <v>18</v>
      </c>
    </row>
    <row r="15" spans="1:14" ht="20.25" hidden="1" customHeight="1" x14ac:dyDescent="0.15">
      <c r="A15" s="33"/>
      <c r="B15" s="33"/>
      <c r="C15" s="36"/>
      <c r="D15" s="36" t="s">
        <v>24</v>
      </c>
      <c r="E15" s="50">
        <f>K12</f>
        <v>80000</v>
      </c>
      <c r="F15" s="37" t="s">
        <v>25</v>
      </c>
      <c r="G15" s="53">
        <f>G5</f>
        <v>20</v>
      </c>
      <c r="H15" s="36" t="s">
        <v>26</v>
      </c>
      <c r="I15" s="36"/>
      <c r="J15" s="57" t="s">
        <v>27</v>
      </c>
      <c r="K15" s="50">
        <f>E15*G15</f>
        <v>1600000</v>
      </c>
      <c r="L15" s="38" t="s">
        <v>5</v>
      </c>
      <c r="M15" s="38" t="s">
        <v>30</v>
      </c>
    </row>
    <row r="16" spans="1:14" ht="20.25" hidden="1" customHeight="1" x14ac:dyDescent="0.15">
      <c r="A16" s="33"/>
      <c r="B16" s="33"/>
      <c r="C16" s="36"/>
      <c r="D16" s="36"/>
      <c r="E16" s="52"/>
      <c r="F16" s="52"/>
      <c r="G16" s="37"/>
      <c r="H16" s="37"/>
      <c r="I16" s="37"/>
      <c r="J16" s="36"/>
      <c r="K16" s="54"/>
      <c r="L16" s="36"/>
      <c r="M16" s="38"/>
    </row>
    <row r="17" spans="1:17" ht="20.25" hidden="1" customHeight="1" x14ac:dyDescent="0.15">
      <c r="A17" s="33"/>
      <c r="B17" s="33"/>
      <c r="C17" s="36" t="s">
        <v>12</v>
      </c>
      <c r="D17" s="36" t="s">
        <v>4</v>
      </c>
      <c r="E17" s="36"/>
      <c r="F17" s="73" t="s">
        <v>52</v>
      </c>
      <c r="G17" s="73"/>
      <c r="H17" s="73"/>
      <c r="I17" s="36"/>
      <c r="J17" s="36"/>
      <c r="K17" s="37"/>
      <c r="L17" s="38"/>
      <c r="M17" s="38"/>
    </row>
    <row r="18" spans="1:17" ht="20.25" hidden="1" customHeight="1" x14ac:dyDescent="0.15">
      <c r="A18" s="33"/>
      <c r="B18" s="33"/>
      <c r="C18" s="36"/>
      <c r="D18" s="36" t="s">
        <v>9</v>
      </c>
      <c r="E18" s="36"/>
      <c r="F18" s="36"/>
      <c r="G18" s="56">
        <f>VLOOKUP(C7,保険料月額表!A4:D50,4,1)</f>
        <v>470000</v>
      </c>
      <c r="H18" s="36" t="s">
        <v>39</v>
      </c>
      <c r="I18" s="38"/>
      <c r="J18" s="38"/>
      <c r="K18" s="50">
        <f>ROUND(SUM(G18*0.0155),0)</f>
        <v>7285</v>
      </c>
      <c r="L18" s="36" t="s">
        <v>2</v>
      </c>
      <c r="M18" s="38"/>
    </row>
    <row r="19" spans="1:17" ht="20.25" hidden="1" customHeight="1" x14ac:dyDescent="0.15">
      <c r="A19" s="33"/>
      <c r="B19" s="33"/>
      <c r="C19" s="36"/>
      <c r="D19" s="71" t="s">
        <v>22</v>
      </c>
      <c r="E19" s="71"/>
      <c r="F19" s="71"/>
      <c r="G19" s="48">
        <f>K5</f>
        <v>800000</v>
      </c>
      <c r="H19" s="36" t="s">
        <v>38</v>
      </c>
      <c r="I19" s="38"/>
      <c r="J19" s="38"/>
      <c r="K19" s="50">
        <f>ROUND(SUM(G19*0.0155),0)</f>
        <v>12400</v>
      </c>
      <c r="L19" s="36" t="s">
        <v>5</v>
      </c>
      <c r="M19" s="38"/>
    </row>
    <row r="20" spans="1:17" ht="10.5" hidden="1" customHeight="1" x14ac:dyDescent="0.15">
      <c r="A20" s="33"/>
      <c r="B20" s="33"/>
      <c r="C20" s="36"/>
      <c r="D20" s="36"/>
      <c r="E20" s="36"/>
      <c r="F20" s="36"/>
      <c r="G20" s="36"/>
      <c r="H20" s="36"/>
      <c r="I20" s="36"/>
      <c r="J20" s="36"/>
      <c r="K20" s="37"/>
      <c r="L20" s="38"/>
      <c r="M20" s="38"/>
    </row>
    <row r="21" spans="1:17" ht="20.25" hidden="1" customHeight="1" x14ac:dyDescent="0.15">
      <c r="A21" s="33"/>
      <c r="B21" s="33"/>
      <c r="C21" s="36"/>
      <c r="D21" s="36" t="s">
        <v>28</v>
      </c>
      <c r="E21" s="48">
        <f>K18</f>
        <v>7285</v>
      </c>
      <c r="F21" s="44" t="s">
        <v>10</v>
      </c>
      <c r="G21" s="49">
        <f>G14</f>
        <v>12</v>
      </c>
      <c r="H21" s="36" t="s">
        <v>11</v>
      </c>
      <c r="I21" s="28">
        <f>G7</f>
        <v>8</v>
      </c>
      <c r="J21" s="36" t="s">
        <v>21</v>
      </c>
      <c r="K21" s="50">
        <f>ROUND(SUM(E21*G21*I21),0)</f>
        <v>699360</v>
      </c>
      <c r="L21" s="36" t="s">
        <v>2</v>
      </c>
      <c r="M21" s="38" t="s">
        <v>31</v>
      </c>
    </row>
    <row r="22" spans="1:17" ht="20.25" hidden="1" customHeight="1" x14ac:dyDescent="0.15">
      <c r="A22" s="33"/>
      <c r="B22" s="33"/>
      <c r="C22" s="36"/>
      <c r="D22" s="36" t="s">
        <v>24</v>
      </c>
      <c r="E22" s="59">
        <f>K19</f>
        <v>12400</v>
      </c>
      <c r="F22" s="52" t="s">
        <v>25</v>
      </c>
      <c r="G22" s="53">
        <f>G7</f>
        <v>8</v>
      </c>
      <c r="H22" s="60" t="s">
        <v>26</v>
      </c>
      <c r="I22" s="37"/>
      <c r="J22" s="55" t="s">
        <v>29</v>
      </c>
      <c r="K22" s="50">
        <f>E22*G22</f>
        <v>99200</v>
      </c>
      <c r="L22" s="36" t="s">
        <v>5</v>
      </c>
      <c r="M22" s="38" t="s">
        <v>32</v>
      </c>
    </row>
    <row r="23" spans="1:17" ht="19.5" hidden="1" customHeight="1" x14ac:dyDescent="0.1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9"/>
      <c r="L23" s="30"/>
      <c r="M23" s="30"/>
    </row>
    <row r="24" spans="1:17" ht="20.25" customHeight="1" x14ac:dyDescent="0.15">
      <c r="A24" s="30"/>
      <c r="B24" s="33"/>
      <c r="C24" s="33"/>
      <c r="D24" s="33"/>
      <c r="E24" s="33"/>
      <c r="F24" s="30"/>
      <c r="G24" s="30"/>
      <c r="H24" s="30"/>
      <c r="I24" s="30"/>
      <c r="J24" s="30"/>
      <c r="K24" s="30"/>
      <c r="L24" s="30"/>
      <c r="M24" s="30"/>
    </row>
    <row r="25" spans="1:17" ht="20.25" customHeight="1" thickBot="1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9"/>
      <c r="L25" s="30"/>
      <c r="M25" s="30"/>
    </row>
    <row r="26" spans="1:17" ht="20.25" customHeight="1" thickBot="1" x14ac:dyDescent="0.2">
      <c r="A26" s="72" t="s">
        <v>7</v>
      </c>
      <c r="B26" s="72"/>
      <c r="C26" s="72"/>
      <c r="D26" s="30"/>
      <c r="E26" s="30"/>
      <c r="F26" s="81" t="s">
        <v>55</v>
      </c>
      <c r="G26" s="81"/>
      <c r="H26" s="81"/>
      <c r="I26" s="81"/>
      <c r="J26" s="82"/>
      <c r="K26" s="21">
        <f>'保険料差額 (詳細)'!K40</f>
        <v>10412480</v>
      </c>
      <c r="L26" s="33" t="s">
        <v>2</v>
      </c>
      <c r="M26" s="30" t="s">
        <v>68</v>
      </c>
    </row>
    <row r="27" spans="1:17" ht="0.75" hidden="1" customHeight="1" x14ac:dyDescent="0.15">
      <c r="A27" s="36"/>
      <c r="B27" s="36"/>
      <c r="C27" s="36" t="s">
        <v>54</v>
      </c>
      <c r="D27" s="36" t="s">
        <v>1</v>
      </c>
      <c r="E27" s="36"/>
      <c r="F27" s="73" t="s">
        <v>53</v>
      </c>
      <c r="G27" s="73"/>
      <c r="H27" s="36"/>
      <c r="I27" s="36"/>
      <c r="J27" s="36"/>
      <c r="K27" s="37"/>
      <c r="L27" s="38"/>
      <c r="M27" s="38"/>
      <c r="N27" s="65"/>
      <c r="O27" s="65"/>
      <c r="P27" s="65"/>
      <c r="Q27" s="65"/>
    </row>
    <row r="28" spans="1:17" ht="20.25" hidden="1" customHeight="1" x14ac:dyDescent="0.15">
      <c r="A28" s="36"/>
      <c r="B28" s="36"/>
      <c r="C28" s="36"/>
      <c r="D28" s="36" t="s">
        <v>13</v>
      </c>
      <c r="E28" s="36"/>
      <c r="F28" s="36"/>
      <c r="G28" s="56">
        <f>G11</f>
        <v>380000</v>
      </c>
      <c r="H28" s="36" t="s">
        <v>43</v>
      </c>
      <c r="I28" s="38"/>
      <c r="J28" s="38"/>
      <c r="K28" s="50">
        <f>ROUND(G28*0.086,0)</f>
        <v>32680</v>
      </c>
      <c r="L28" s="36" t="s">
        <v>2</v>
      </c>
      <c r="M28" s="38"/>
      <c r="N28" s="65"/>
      <c r="O28" s="65"/>
      <c r="P28" s="65"/>
      <c r="Q28" s="65"/>
    </row>
    <row r="29" spans="1:17" ht="20.25" hidden="1" customHeight="1" x14ac:dyDescent="0.15">
      <c r="A29" s="36"/>
      <c r="B29" s="36"/>
      <c r="C29" s="36"/>
      <c r="D29" s="71" t="s">
        <v>22</v>
      </c>
      <c r="E29" s="71"/>
      <c r="F29" s="71"/>
      <c r="G29" s="48">
        <f>K5</f>
        <v>800000</v>
      </c>
      <c r="H29" s="36" t="s">
        <v>42</v>
      </c>
      <c r="I29" s="38"/>
      <c r="J29" s="38"/>
      <c r="K29" s="50">
        <f>G29*86/1000</f>
        <v>68800</v>
      </c>
      <c r="L29" s="36"/>
      <c r="M29" s="38"/>
      <c r="N29" s="65"/>
      <c r="O29" s="65"/>
      <c r="P29" s="65"/>
      <c r="Q29" s="65"/>
    </row>
    <row r="30" spans="1:17" ht="10.5" hidden="1" customHeight="1" x14ac:dyDescent="0.1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7"/>
      <c r="L30" s="38"/>
      <c r="M30" s="38"/>
      <c r="N30" s="65"/>
      <c r="O30" s="65"/>
      <c r="P30" s="65"/>
      <c r="Q30" s="65"/>
    </row>
    <row r="31" spans="1:17" ht="20.25" hidden="1" customHeight="1" x14ac:dyDescent="0.15">
      <c r="A31" s="36"/>
      <c r="B31" s="36"/>
      <c r="C31" s="36"/>
      <c r="D31" s="36" t="s">
        <v>28</v>
      </c>
      <c r="E31" s="53">
        <f>K28</f>
        <v>32680</v>
      </c>
      <c r="F31" s="44" t="s">
        <v>10</v>
      </c>
      <c r="G31" s="49">
        <f>G14</f>
        <v>12</v>
      </c>
      <c r="H31" s="36" t="s">
        <v>11</v>
      </c>
      <c r="I31" s="28">
        <f>SUM(G5)</f>
        <v>20</v>
      </c>
      <c r="J31" s="36" t="s">
        <v>21</v>
      </c>
      <c r="K31" s="50">
        <f>ROUND(SUM(E31*G31*I31),0)</f>
        <v>7843200</v>
      </c>
      <c r="L31" s="36" t="s">
        <v>2</v>
      </c>
      <c r="M31" s="38" t="s">
        <v>34</v>
      </c>
      <c r="N31" s="65"/>
      <c r="O31" s="65"/>
      <c r="P31" s="65"/>
      <c r="Q31" s="65"/>
    </row>
    <row r="32" spans="1:17" ht="20.25" hidden="1" customHeight="1" x14ac:dyDescent="0.15">
      <c r="A32" s="36"/>
      <c r="B32" s="36"/>
      <c r="C32" s="36"/>
      <c r="D32" s="36" t="s">
        <v>24</v>
      </c>
      <c r="E32" s="53">
        <f>K29</f>
        <v>68800</v>
      </c>
      <c r="F32" s="44" t="s">
        <v>25</v>
      </c>
      <c r="G32" s="61">
        <f>SUM(G5)</f>
        <v>20</v>
      </c>
      <c r="H32" s="36" t="s">
        <v>26</v>
      </c>
      <c r="I32" s="37"/>
      <c r="J32" s="55" t="s">
        <v>29</v>
      </c>
      <c r="K32" s="50">
        <f>E32*G32</f>
        <v>1376000</v>
      </c>
      <c r="L32" s="36" t="s">
        <v>5</v>
      </c>
      <c r="M32" s="38" t="s">
        <v>35</v>
      </c>
      <c r="N32" s="65"/>
      <c r="O32" s="65"/>
      <c r="P32" s="65"/>
      <c r="Q32" s="65"/>
    </row>
    <row r="33" spans="1:17" ht="20.25" hidden="1" customHeight="1" x14ac:dyDescent="0.15">
      <c r="A33" s="36"/>
      <c r="B33" s="36"/>
      <c r="C33" s="36"/>
      <c r="D33" s="36"/>
      <c r="E33" s="44"/>
      <c r="F33" s="44"/>
      <c r="G33" s="36"/>
      <c r="H33" s="36"/>
      <c r="I33" s="37"/>
      <c r="J33" s="36"/>
      <c r="K33" s="54"/>
      <c r="L33" s="36"/>
      <c r="M33" s="38"/>
      <c r="N33" s="65"/>
      <c r="O33" s="65"/>
      <c r="P33" s="65"/>
      <c r="Q33" s="65"/>
    </row>
    <row r="34" spans="1:17" ht="20.25" hidden="1" customHeight="1" x14ac:dyDescent="0.15">
      <c r="A34" s="36"/>
      <c r="B34" s="36"/>
      <c r="C34" s="36" t="s">
        <v>3</v>
      </c>
      <c r="D34" s="36" t="s">
        <v>4</v>
      </c>
      <c r="E34" s="36"/>
      <c r="F34" s="73" t="s">
        <v>20</v>
      </c>
      <c r="G34" s="73"/>
      <c r="H34" s="36"/>
      <c r="I34" s="36"/>
      <c r="J34" s="36"/>
      <c r="K34" s="37"/>
      <c r="L34" s="38"/>
      <c r="M34" s="38"/>
      <c r="N34" s="65"/>
      <c r="O34" s="65"/>
      <c r="P34" s="65"/>
      <c r="Q34" s="65"/>
    </row>
    <row r="35" spans="1:17" ht="20.25" hidden="1" customHeight="1" x14ac:dyDescent="0.15">
      <c r="A35" s="36"/>
      <c r="B35" s="36"/>
      <c r="C35" s="36"/>
      <c r="D35" s="71" t="s">
        <v>9</v>
      </c>
      <c r="E35" s="71"/>
      <c r="F35" s="71"/>
      <c r="G35" s="61">
        <f>G18</f>
        <v>470000</v>
      </c>
      <c r="H35" s="36" t="s">
        <v>44</v>
      </c>
      <c r="I35" s="38"/>
      <c r="J35" s="38"/>
      <c r="K35" s="50">
        <f>ROUND(G35*0.012,0)</f>
        <v>5640</v>
      </c>
      <c r="L35" s="36" t="s">
        <v>2</v>
      </c>
      <c r="M35" s="38"/>
      <c r="N35" s="65"/>
      <c r="O35" s="65"/>
      <c r="P35" s="65"/>
      <c r="Q35" s="65"/>
    </row>
    <row r="36" spans="1:17" ht="20.25" hidden="1" customHeight="1" x14ac:dyDescent="0.15">
      <c r="A36" s="36"/>
      <c r="B36" s="36"/>
      <c r="C36" s="36"/>
      <c r="D36" s="71" t="s">
        <v>22</v>
      </c>
      <c r="E36" s="71"/>
      <c r="F36" s="71"/>
      <c r="G36" s="53">
        <f>K5</f>
        <v>800000</v>
      </c>
      <c r="H36" s="36" t="s">
        <v>45</v>
      </c>
      <c r="I36" s="38"/>
      <c r="J36" s="38"/>
      <c r="K36" s="50">
        <f>ROUND(G36*0.012,0)</f>
        <v>9600</v>
      </c>
      <c r="L36" s="36"/>
      <c r="M36" s="38"/>
      <c r="N36" s="65"/>
      <c r="O36" s="65"/>
      <c r="P36" s="65"/>
      <c r="Q36" s="65"/>
    </row>
    <row r="37" spans="1:17" ht="10.5" hidden="1" customHeight="1" x14ac:dyDescent="0.1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7"/>
      <c r="L37" s="38"/>
      <c r="M37" s="38"/>
      <c r="N37" s="65"/>
      <c r="O37" s="65"/>
      <c r="P37" s="65"/>
      <c r="Q37" s="65"/>
    </row>
    <row r="38" spans="1:17" ht="20.25" hidden="1" customHeight="1" x14ac:dyDescent="0.15">
      <c r="A38" s="36"/>
      <c r="B38" s="36"/>
      <c r="C38" s="36"/>
      <c r="D38" s="36" t="s">
        <v>28</v>
      </c>
      <c r="E38" s="53">
        <f>SUM(K35)</f>
        <v>5640</v>
      </c>
      <c r="F38" s="44" t="s">
        <v>10</v>
      </c>
      <c r="G38" s="49">
        <f>G31</f>
        <v>12</v>
      </c>
      <c r="H38" s="36" t="s">
        <v>11</v>
      </c>
      <c r="I38" s="28">
        <f>SUM(I21)</f>
        <v>8</v>
      </c>
      <c r="J38" s="36" t="s">
        <v>21</v>
      </c>
      <c r="K38" s="50">
        <f>ROUND(SUM(E38*G38*I38),0)</f>
        <v>541440</v>
      </c>
      <c r="L38" s="36" t="s">
        <v>2</v>
      </c>
      <c r="M38" s="38" t="s">
        <v>36</v>
      </c>
      <c r="N38" s="65"/>
      <c r="O38" s="65"/>
      <c r="P38" s="65"/>
      <c r="Q38" s="65"/>
    </row>
    <row r="39" spans="1:17" ht="20.25" hidden="1" customHeight="1" x14ac:dyDescent="0.15">
      <c r="A39" s="36"/>
      <c r="B39" s="36"/>
      <c r="C39" s="36"/>
      <c r="D39" s="36" t="s">
        <v>24</v>
      </c>
      <c r="E39" s="53">
        <f>K5*12/1000</f>
        <v>9600</v>
      </c>
      <c r="F39" s="44" t="s">
        <v>10</v>
      </c>
      <c r="G39" s="53">
        <f>G7</f>
        <v>8</v>
      </c>
      <c r="H39" s="36" t="s">
        <v>26</v>
      </c>
      <c r="I39" s="37"/>
      <c r="J39" s="55" t="s">
        <v>27</v>
      </c>
      <c r="K39" s="50">
        <f>E39*G39</f>
        <v>76800</v>
      </c>
      <c r="L39" s="36" t="s">
        <v>5</v>
      </c>
      <c r="M39" s="38" t="s">
        <v>37</v>
      </c>
      <c r="N39" s="65"/>
      <c r="O39" s="65"/>
      <c r="P39" s="65"/>
      <c r="Q39" s="65"/>
    </row>
    <row r="40" spans="1:17" ht="20.25" customHeight="1" x14ac:dyDescent="0.15">
      <c r="A40" s="33"/>
      <c r="B40" s="33"/>
      <c r="C40" s="33"/>
      <c r="D40" s="33"/>
      <c r="E40" s="33"/>
      <c r="F40" s="30"/>
      <c r="G40" s="30"/>
      <c r="H40" s="30"/>
      <c r="I40" s="30"/>
      <c r="J40" s="30"/>
      <c r="K40" s="30"/>
      <c r="L40" s="30"/>
      <c r="M40" s="30"/>
    </row>
    <row r="41" spans="1:17" ht="20.25" customHeight="1" x14ac:dyDescent="0.15">
      <c r="A41" s="33"/>
      <c r="B41" s="33"/>
      <c r="C41" s="33"/>
      <c r="D41" s="33"/>
      <c r="E41" s="44"/>
      <c r="F41" s="44"/>
      <c r="G41" s="33"/>
      <c r="H41" s="33"/>
      <c r="I41" s="55"/>
      <c r="J41" s="33"/>
      <c r="K41" s="54"/>
      <c r="L41" s="33"/>
      <c r="M41" s="30"/>
    </row>
    <row r="42" spans="1:17" ht="20.25" customHeight="1" thickBot="1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9"/>
      <c r="L42" s="30"/>
      <c r="M42" s="30"/>
    </row>
    <row r="43" spans="1:17" ht="20.25" customHeight="1" thickBot="1" x14ac:dyDescent="0.2">
      <c r="A43" s="25" t="s">
        <v>19</v>
      </c>
      <c r="B43" s="27"/>
      <c r="C43" s="27"/>
      <c r="D43" s="27"/>
      <c r="E43" s="27"/>
      <c r="F43" s="27"/>
      <c r="G43" s="27"/>
      <c r="H43" s="27"/>
      <c r="I43" s="81" t="s">
        <v>69</v>
      </c>
      <c r="J43" s="82"/>
      <c r="K43" s="22">
        <f>SUM(K9-K26)</f>
        <v>1126688</v>
      </c>
      <c r="L43" s="33" t="s">
        <v>2</v>
      </c>
      <c r="M43" s="30"/>
    </row>
    <row r="44" spans="1:17" ht="20.25" customHeight="1" thickBot="1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0"/>
      <c r="K44" s="30"/>
      <c r="L44" s="30"/>
      <c r="M44" s="30"/>
    </row>
    <row r="45" spans="1:17" ht="20.25" customHeight="1" thickBot="1" x14ac:dyDescent="0.2">
      <c r="A45" s="33"/>
      <c r="B45" s="33"/>
      <c r="C45" s="33"/>
      <c r="D45" s="33"/>
      <c r="E45" s="33"/>
      <c r="F45" s="33"/>
      <c r="G45" s="33"/>
      <c r="H45" s="33"/>
      <c r="I45" s="33"/>
      <c r="J45" s="55" t="s">
        <v>14</v>
      </c>
      <c r="K45" s="23">
        <f>SUM(K43/I31)</f>
        <v>56334.400000000001</v>
      </c>
      <c r="L45" s="36" t="s">
        <v>5</v>
      </c>
      <c r="M45" s="30"/>
    </row>
    <row r="46" spans="1:17" ht="20.25" customHeight="1" x14ac:dyDescent="0.15">
      <c r="A46" s="33"/>
      <c r="B46" s="33"/>
      <c r="C46" s="33"/>
      <c r="D46" s="33"/>
      <c r="E46" s="30"/>
      <c r="F46" s="30"/>
      <c r="G46" s="30"/>
      <c r="H46" s="30"/>
      <c r="I46" s="30"/>
      <c r="J46" s="33"/>
      <c r="K46" s="39"/>
      <c r="L46" s="30"/>
      <c r="M46" s="30"/>
    </row>
    <row r="47" spans="1:17" ht="20.25" customHeight="1" x14ac:dyDescent="0.15">
      <c r="A47" s="70" t="s">
        <v>56</v>
      </c>
      <c r="B47" s="70"/>
      <c r="C47" s="70"/>
      <c r="D47" s="70"/>
      <c r="E47" s="33"/>
      <c r="F47" s="33"/>
      <c r="G47" s="33"/>
      <c r="H47" s="33"/>
      <c r="I47" s="33"/>
      <c r="J47" s="33"/>
      <c r="K47" s="39"/>
      <c r="L47" s="30"/>
      <c r="M47" s="30"/>
    </row>
    <row r="48" spans="1:17" ht="20.25" hidden="1" customHeight="1" x14ac:dyDescent="0.1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7"/>
    </row>
    <row r="49" spans="1:11" ht="20.25" hidden="1" customHeight="1" x14ac:dyDescent="0.1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7"/>
    </row>
    <row r="50" spans="1:11" ht="20.25" hidden="1" customHeight="1" x14ac:dyDescent="0.1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7"/>
    </row>
    <row r="51" spans="1:11" ht="20.25" hidden="1" customHeight="1" x14ac:dyDescent="0.1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7"/>
    </row>
    <row r="52" spans="1:11" ht="20.25" hidden="1" customHeight="1" x14ac:dyDescent="0.1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7"/>
    </row>
    <row r="53" spans="1:11" ht="20.25" hidden="1" customHeight="1" x14ac:dyDescent="0.1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7"/>
    </row>
    <row r="54" spans="1:11" ht="20.25" hidden="1" customHeight="1" x14ac:dyDescent="0.1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7"/>
    </row>
    <row r="55" spans="1:11" ht="20.25" hidden="1" customHeight="1" x14ac:dyDescent="0.1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7"/>
    </row>
    <row r="56" spans="1:11" ht="20.25" hidden="1" customHeight="1" x14ac:dyDescent="0.1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7"/>
    </row>
    <row r="57" spans="1:11" ht="20.25" hidden="1" customHeight="1" x14ac:dyDescent="0.1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7"/>
    </row>
  </sheetData>
  <sheetProtection password="DD23" sheet="1" selectLockedCells="1"/>
  <mergeCells count="22">
    <mergeCell ref="I43:J43"/>
    <mergeCell ref="F27:G27"/>
    <mergeCell ref="F34:G34"/>
    <mergeCell ref="F26:J26"/>
    <mergeCell ref="D29:F29"/>
    <mergeCell ref="C3:D3"/>
    <mergeCell ref="E3:M3"/>
    <mergeCell ref="A5:B5"/>
    <mergeCell ref="I5:J5"/>
    <mergeCell ref="F9:J9"/>
    <mergeCell ref="F17:H17"/>
    <mergeCell ref="C7:D7"/>
    <mergeCell ref="F10:H10"/>
    <mergeCell ref="C5:D5"/>
    <mergeCell ref="A9:C9"/>
    <mergeCell ref="A7:B7"/>
    <mergeCell ref="D12:F12"/>
    <mergeCell ref="A47:D47"/>
    <mergeCell ref="D36:F36"/>
    <mergeCell ref="D35:F35"/>
    <mergeCell ref="A26:C26"/>
    <mergeCell ref="D19:F19"/>
  </mergeCells>
  <phoneticPr fontId="2"/>
  <hyperlinks>
    <hyperlink ref="A47" location="'保険料差額 (詳細)'!A1" display="※保険料計算の詳細はこちらです。"/>
    <hyperlink ref="A47:D47" location="'保険料差額 (詳細)'!A1" display="※保険料計算の詳細はこちらです。"/>
  </hyperlinks>
  <pageMargins left="0.39370078740157483" right="0" top="0.70866141732283472" bottom="0.51181102362204722" header="0.70866141732283472" footer="0.51181102362204722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="75" zoomScaleNormal="75" zoomScaleSheetLayoutView="75" workbookViewId="0">
      <selection activeCell="A2" sqref="A2"/>
    </sheetView>
  </sheetViews>
  <sheetFormatPr defaultColWidth="0" defaultRowHeight="20.25" customHeight="1" zeroHeight="1" x14ac:dyDescent="0.15"/>
  <cols>
    <col min="1" max="1" width="4.75" style="62" customWidth="1"/>
    <col min="2" max="2" width="14.375" style="62" customWidth="1"/>
    <col min="3" max="3" width="3.875" style="62" customWidth="1"/>
    <col min="4" max="4" width="6.625" style="62" customWidth="1"/>
    <col min="5" max="5" width="11.375" style="62" customWidth="1"/>
    <col min="6" max="6" width="5.625" style="62" customWidth="1"/>
    <col min="7" max="7" width="12.25" style="62" customWidth="1"/>
    <col min="8" max="8" width="5" style="62" customWidth="1"/>
    <col min="9" max="9" width="9.625" style="62" customWidth="1"/>
    <col min="10" max="10" width="9.5" style="62" customWidth="1"/>
    <col min="11" max="11" width="17.125" style="68" customWidth="1"/>
    <col min="12" max="12" width="4.625" style="62" customWidth="1"/>
    <col min="13" max="13" width="5.5" style="62" customWidth="1"/>
    <col min="14" max="16384" width="9" style="62" hidden="1"/>
  </cols>
  <sheetData>
    <row r="1" spans="1:14" ht="20.25" customHeight="1" x14ac:dyDescent="0.15">
      <c r="A1" s="29" t="s">
        <v>82</v>
      </c>
      <c r="B1" s="30"/>
      <c r="C1" s="31"/>
      <c r="D1" s="32"/>
      <c r="E1" s="32"/>
      <c r="F1" s="32"/>
      <c r="G1" s="33"/>
      <c r="H1" s="33"/>
      <c r="I1" s="33"/>
      <c r="J1" s="33"/>
      <c r="K1" s="34"/>
      <c r="L1" s="35"/>
      <c r="M1" s="30"/>
    </row>
    <row r="2" spans="1:14" ht="29.25" customHeight="1" thickBo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7"/>
      <c r="L2" s="38"/>
      <c r="M2" s="38"/>
    </row>
    <row r="3" spans="1:14" ht="29.25" customHeight="1" thickBot="1" x14ac:dyDescent="0.2">
      <c r="A3" s="36" t="s">
        <v>8</v>
      </c>
      <c r="B3" s="36"/>
      <c r="C3" s="85">
        <f>保険料差額!C5</f>
        <v>380000</v>
      </c>
      <c r="D3" s="86"/>
      <c r="E3" s="36" t="s">
        <v>6</v>
      </c>
      <c r="F3" s="36"/>
      <c r="G3" s="24">
        <f>保険料差額!G5</f>
        <v>20</v>
      </c>
      <c r="H3" s="36" t="s">
        <v>23</v>
      </c>
      <c r="I3" s="88" t="s">
        <v>60</v>
      </c>
      <c r="J3" s="84"/>
      <c r="K3" s="24">
        <f>保険料差額!K5</f>
        <v>800000</v>
      </c>
      <c r="L3" s="36" t="s">
        <v>5</v>
      </c>
      <c r="M3" s="38"/>
    </row>
    <row r="4" spans="1:14" ht="20.25" customHeight="1" thickBot="1" x14ac:dyDescent="0.2">
      <c r="A4" s="36"/>
      <c r="B4" s="36"/>
      <c r="C4" s="28"/>
      <c r="D4" s="28"/>
      <c r="E4" s="36"/>
      <c r="F4" s="36"/>
      <c r="G4" s="28"/>
      <c r="H4" s="36"/>
      <c r="I4" s="37"/>
      <c r="J4" s="37"/>
      <c r="K4" s="28"/>
      <c r="L4" s="36"/>
      <c r="M4" s="38"/>
      <c r="N4" s="69"/>
    </row>
    <row r="5" spans="1:14" ht="29.25" customHeight="1" thickBot="1" x14ac:dyDescent="0.2">
      <c r="A5" s="88" t="s">
        <v>58</v>
      </c>
      <c r="B5" s="88"/>
      <c r="C5" s="85">
        <f>保険料差額!C7</f>
        <v>470000</v>
      </c>
      <c r="D5" s="86"/>
      <c r="E5" s="36" t="s">
        <v>6</v>
      </c>
      <c r="F5" s="36"/>
      <c r="G5" s="24">
        <f>保険料差額!G7</f>
        <v>8</v>
      </c>
      <c r="H5" s="36" t="s">
        <v>17</v>
      </c>
      <c r="I5" s="36"/>
      <c r="J5" s="89"/>
      <c r="K5" s="89"/>
      <c r="L5" s="38"/>
      <c r="M5" s="38"/>
    </row>
    <row r="6" spans="1:14" ht="20.25" customHeight="1" x14ac:dyDescent="0.15">
      <c r="A6" s="36"/>
      <c r="B6" s="36"/>
      <c r="C6" s="36"/>
      <c r="D6" s="36"/>
      <c r="E6" s="36"/>
      <c r="F6" s="36"/>
      <c r="G6" s="36"/>
      <c r="H6" s="36"/>
      <c r="I6" s="36"/>
      <c r="J6" s="36"/>
      <c r="K6" s="37"/>
      <c r="L6" s="38"/>
      <c r="M6" s="38"/>
    </row>
    <row r="7" spans="1:14" ht="20.25" customHeight="1" x14ac:dyDescent="0.15">
      <c r="A7" s="76" t="s">
        <v>15</v>
      </c>
      <c r="B7" s="76"/>
      <c r="C7" s="76"/>
      <c r="D7" s="76"/>
      <c r="E7" s="30"/>
      <c r="F7" s="30"/>
      <c r="G7" s="33"/>
      <c r="H7" s="32"/>
      <c r="I7" s="33"/>
      <c r="J7" s="33"/>
      <c r="K7" s="39"/>
      <c r="L7" s="30"/>
      <c r="M7" s="30"/>
    </row>
    <row r="8" spans="1:14" ht="20.25" customHeight="1" x14ac:dyDescent="0.15">
      <c r="A8" s="33"/>
      <c r="B8" s="33"/>
      <c r="C8" s="33" t="s">
        <v>0</v>
      </c>
      <c r="D8" s="33" t="s">
        <v>1</v>
      </c>
      <c r="E8" s="33"/>
      <c r="F8" s="90" t="s">
        <v>16</v>
      </c>
      <c r="G8" s="90"/>
      <c r="H8" s="90"/>
      <c r="I8" s="33"/>
      <c r="J8" s="33"/>
      <c r="K8" s="39"/>
      <c r="L8" s="30"/>
      <c r="M8" s="30"/>
    </row>
    <row r="9" spans="1:14" ht="19.899999999999999" customHeight="1" thickBot="1" x14ac:dyDescent="0.2">
      <c r="A9" s="33"/>
      <c r="B9" s="33"/>
      <c r="C9" s="33"/>
      <c r="D9" s="80" t="s">
        <v>59</v>
      </c>
      <c r="E9" s="80"/>
      <c r="F9" s="87"/>
      <c r="G9" s="51">
        <f>VLOOKUP(C3,保険料月額表!A4:D50,4,1)</f>
        <v>380000</v>
      </c>
      <c r="H9" s="33" t="s">
        <v>41</v>
      </c>
      <c r="I9" s="30"/>
      <c r="J9" s="41"/>
      <c r="K9" s="42">
        <f>ROUND(G9*0.1,0)</f>
        <v>38000</v>
      </c>
      <c r="L9" s="33" t="s">
        <v>2</v>
      </c>
      <c r="M9" s="30"/>
    </row>
    <row r="10" spans="1:14" ht="19.899999999999999" customHeight="1" thickBot="1" x14ac:dyDescent="0.2">
      <c r="A10" s="33"/>
      <c r="B10" s="33"/>
      <c r="C10" s="33"/>
      <c r="D10" s="43"/>
      <c r="E10" s="51">
        <f>K9</f>
        <v>38000</v>
      </c>
      <c r="F10" s="44" t="s">
        <v>10</v>
      </c>
      <c r="G10" s="45">
        <v>12</v>
      </c>
      <c r="H10" s="33" t="s">
        <v>11</v>
      </c>
      <c r="I10" s="46">
        <f>SUM(G3)</f>
        <v>20</v>
      </c>
      <c r="J10" s="33" t="s">
        <v>21</v>
      </c>
      <c r="K10" s="47">
        <f>ROUND(SUM(E10*G10*I10),0)</f>
        <v>9120000</v>
      </c>
      <c r="L10" s="33" t="s">
        <v>2</v>
      </c>
      <c r="M10" s="30" t="s">
        <v>18</v>
      </c>
    </row>
    <row r="11" spans="1:14" ht="19.899999999999999" customHeight="1" x14ac:dyDescent="0.15">
      <c r="A11" s="33"/>
      <c r="B11" s="33"/>
      <c r="C11" s="33"/>
      <c r="D11" s="43"/>
      <c r="E11" s="48"/>
      <c r="F11" s="44"/>
      <c r="G11" s="49"/>
      <c r="H11" s="33"/>
      <c r="I11" s="28"/>
      <c r="J11" s="33"/>
      <c r="K11" s="50"/>
      <c r="L11" s="33"/>
      <c r="M11" s="30"/>
    </row>
    <row r="12" spans="1:14" ht="19.5" customHeight="1" thickBot="1" x14ac:dyDescent="0.2">
      <c r="A12" s="33"/>
      <c r="B12" s="33"/>
      <c r="C12" s="33"/>
      <c r="D12" s="80" t="s">
        <v>62</v>
      </c>
      <c r="E12" s="80"/>
      <c r="F12" s="87"/>
      <c r="G12" s="46">
        <f>K3</f>
        <v>800000</v>
      </c>
      <c r="H12" s="33" t="s">
        <v>40</v>
      </c>
      <c r="I12" s="33"/>
      <c r="J12" s="33"/>
      <c r="K12" s="42">
        <f>ROUND(G12*0.1,0)</f>
        <v>80000</v>
      </c>
      <c r="L12" s="30" t="s">
        <v>5</v>
      </c>
      <c r="M12" s="30"/>
    </row>
    <row r="13" spans="1:14" ht="19.5" customHeight="1" thickBot="1" x14ac:dyDescent="0.2">
      <c r="A13" s="33"/>
      <c r="B13" s="33"/>
      <c r="C13" s="33"/>
      <c r="D13" s="43"/>
      <c r="E13" s="46">
        <f>K12</f>
        <v>80000</v>
      </c>
      <c r="F13" s="39" t="s">
        <v>10</v>
      </c>
      <c r="G13" s="51">
        <f>G3</f>
        <v>20</v>
      </c>
      <c r="H13" s="33" t="s">
        <v>26</v>
      </c>
      <c r="I13" s="33"/>
      <c r="J13" s="41" t="s">
        <v>27</v>
      </c>
      <c r="K13" s="47">
        <f>E13*G13</f>
        <v>1600000</v>
      </c>
      <c r="L13" s="30" t="s">
        <v>5</v>
      </c>
      <c r="M13" s="30" t="s">
        <v>30</v>
      </c>
    </row>
    <row r="14" spans="1:14" ht="20.25" customHeight="1" x14ac:dyDescent="0.15">
      <c r="A14" s="33"/>
      <c r="B14" s="33"/>
      <c r="C14" s="33"/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spans="1:14" ht="20.25" customHeight="1" x14ac:dyDescent="0.15">
      <c r="A15" s="33"/>
      <c r="B15" s="33"/>
      <c r="C15" s="33" t="s">
        <v>12</v>
      </c>
      <c r="D15" s="33" t="s">
        <v>4</v>
      </c>
      <c r="E15" s="33"/>
      <c r="F15" s="90" t="s">
        <v>79</v>
      </c>
      <c r="G15" s="90"/>
      <c r="H15" s="90"/>
      <c r="I15" s="33"/>
      <c r="J15" s="33"/>
      <c r="K15" s="39"/>
      <c r="L15" s="30"/>
      <c r="M15" s="30"/>
    </row>
    <row r="16" spans="1:14" ht="20.25" customHeight="1" thickBot="1" x14ac:dyDescent="0.2">
      <c r="A16" s="33"/>
      <c r="B16" s="33"/>
      <c r="C16" s="33"/>
      <c r="D16" s="80" t="s">
        <v>59</v>
      </c>
      <c r="E16" s="80"/>
      <c r="F16" s="87"/>
      <c r="G16" s="51">
        <f>VLOOKUP(C5,保険料月額表!A4:D50,4,1)</f>
        <v>470000</v>
      </c>
      <c r="H16" s="33" t="s">
        <v>80</v>
      </c>
      <c r="I16" s="30"/>
      <c r="J16" s="30"/>
      <c r="K16" s="42">
        <f>ROUND(SUM(G16*0.0159),0)</f>
        <v>7473</v>
      </c>
      <c r="L16" s="33" t="s">
        <v>2</v>
      </c>
      <c r="M16" s="30"/>
    </row>
    <row r="17" spans="1:13" ht="20.25" customHeight="1" thickBot="1" x14ac:dyDescent="0.2">
      <c r="A17" s="33"/>
      <c r="B17" s="33"/>
      <c r="C17" s="33"/>
      <c r="D17" s="43"/>
      <c r="E17" s="51">
        <f>K16</f>
        <v>7473</v>
      </c>
      <c r="F17" s="44" t="s">
        <v>10</v>
      </c>
      <c r="G17" s="45">
        <f>G10</f>
        <v>12</v>
      </c>
      <c r="H17" s="33" t="s">
        <v>11</v>
      </c>
      <c r="I17" s="46">
        <f>G5</f>
        <v>8</v>
      </c>
      <c r="J17" s="33" t="s">
        <v>21</v>
      </c>
      <c r="K17" s="47">
        <f>ROUND(SUM(E17*G17*I17),0)</f>
        <v>717408</v>
      </c>
      <c r="L17" s="33" t="s">
        <v>2</v>
      </c>
      <c r="M17" s="30" t="s">
        <v>31</v>
      </c>
    </row>
    <row r="18" spans="1:13" ht="20.25" customHeight="1" x14ac:dyDescent="0.15">
      <c r="A18" s="33"/>
      <c r="B18" s="33"/>
      <c r="C18" s="33"/>
      <c r="D18" s="33"/>
      <c r="E18" s="48"/>
      <c r="F18" s="44"/>
      <c r="G18" s="49"/>
      <c r="H18" s="36"/>
      <c r="I18" s="28"/>
      <c r="J18" s="33"/>
      <c r="K18" s="50"/>
      <c r="L18" s="33"/>
      <c r="M18" s="30"/>
    </row>
    <row r="19" spans="1:13" ht="20.25" customHeight="1" thickBot="1" x14ac:dyDescent="0.2">
      <c r="A19" s="33"/>
      <c r="B19" s="33"/>
      <c r="C19" s="33"/>
      <c r="D19" s="80" t="s">
        <v>62</v>
      </c>
      <c r="E19" s="80"/>
      <c r="F19" s="87"/>
      <c r="G19" s="51">
        <f>K3</f>
        <v>800000</v>
      </c>
      <c r="H19" s="33" t="s">
        <v>81</v>
      </c>
      <c r="I19" s="30"/>
      <c r="J19" s="30"/>
      <c r="K19" s="42">
        <f>ROUND(SUM(G19*0.0159),0)</f>
        <v>12720</v>
      </c>
      <c r="L19" s="33" t="s">
        <v>5</v>
      </c>
      <c r="M19" s="30"/>
    </row>
    <row r="20" spans="1:13" ht="20.25" customHeight="1" thickBot="1" x14ac:dyDescent="0.2">
      <c r="A20" s="33"/>
      <c r="B20" s="33"/>
      <c r="C20" s="33"/>
      <c r="D20" s="43"/>
      <c r="E20" s="51">
        <f>K19</f>
        <v>12720</v>
      </c>
      <c r="F20" s="52" t="s">
        <v>10</v>
      </c>
      <c r="G20" s="51">
        <f>G5</f>
        <v>8</v>
      </c>
      <c r="H20" s="40" t="s">
        <v>26</v>
      </c>
      <c r="I20" s="37"/>
      <c r="J20" s="43" t="s">
        <v>27</v>
      </c>
      <c r="K20" s="47">
        <f>E20*G20</f>
        <v>101760</v>
      </c>
      <c r="L20" s="33" t="s">
        <v>5</v>
      </c>
      <c r="M20" s="30" t="s">
        <v>32</v>
      </c>
    </row>
    <row r="21" spans="1:13" ht="19.5" hidden="1" customHeight="1" x14ac:dyDescent="0.1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9"/>
      <c r="L21" s="30"/>
      <c r="M21" s="30"/>
    </row>
    <row r="22" spans="1:13" ht="20.25" customHeight="1" thickBot="1" x14ac:dyDescent="0.2">
      <c r="A22" s="30"/>
      <c r="B22" s="33"/>
      <c r="C22" s="33"/>
      <c r="D22" s="30"/>
      <c r="E22" s="33"/>
      <c r="F22" s="33"/>
      <c r="G22" s="33"/>
      <c r="H22" s="33"/>
      <c r="I22" s="33"/>
      <c r="J22" s="33"/>
      <c r="K22" s="34"/>
      <c r="L22" s="30"/>
      <c r="M22" s="30"/>
    </row>
    <row r="23" spans="1:13" ht="20.25" customHeight="1" thickBot="1" x14ac:dyDescent="0.2">
      <c r="A23" s="30"/>
      <c r="B23" s="33"/>
      <c r="C23" s="33"/>
      <c r="D23" s="33"/>
      <c r="E23" s="33"/>
      <c r="F23" s="81" t="s">
        <v>33</v>
      </c>
      <c r="G23" s="81"/>
      <c r="H23" s="81"/>
      <c r="I23" s="81"/>
      <c r="J23" s="82"/>
      <c r="K23" s="21">
        <f>K10+K13+K17+K20</f>
        <v>11539168</v>
      </c>
      <c r="L23" s="33" t="s">
        <v>2</v>
      </c>
      <c r="M23" s="30" t="s">
        <v>64</v>
      </c>
    </row>
    <row r="24" spans="1:13" ht="20.25" customHeight="1" x14ac:dyDescent="0.1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9"/>
      <c r="L24" s="30"/>
      <c r="M24" s="30"/>
    </row>
    <row r="25" spans="1:13" ht="20.25" customHeight="1" x14ac:dyDescent="0.15">
      <c r="A25" s="76" t="s">
        <v>7</v>
      </c>
      <c r="B25" s="76"/>
      <c r="C25" s="76"/>
      <c r="D25" s="76"/>
      <c r="E25" s="30"/>
      <c r="F25" s="33"/>
      <c r="G25" s="33"/>
      <c r="H25" s="33"/>
      <c r="I25" s="33"/>
      <c r="J25" s="33"/>
      <c r="K25" s="39"/>
      <c r="L25" s="30"/>
      <c r="M25" s="30"/>
    </row>
    <row r="26" spans="1:13" ht="20.25" customHeight="1" x14ac:dyDescent="0.15">
      <c r="A26" s="33"/>
      <c r="B26" s="33"/>
      <c r="C26" s="33" t="s">
        <v>0</v>
      </c>
      <c r="D26" s="33" t="s">
        <v>1</v>
      </c>
      <c r="E26" s="33"/>
      <c r="F26" s="90" t="s">
        <v>74</v>
      </c>
      <c r="G26" s="90"/>
      <c r="H26" s="33"/>
      <c r="I26" s="33"/>
      <c r="J26" s="33"/>
      <c r="K26" s="39"/>
      <c r="L26" s="30"/>
      <c r="M26" s="30"/>
    </row>
    <row r="27" spans="1:13" ht="20.25" customHeight="1" thickBot="1" x14ac:dyDescent="0.2">
      <c r="A27" s="33"/>
      <c r="B27" s="33"/>
      <c r="C27" s="33"/>
      <c r="D27" s="80" t="s">
        <v>59</v>
      </c>
      <c r="E27" s="80"/>
      <c r="F27" s="87"/>
      <c r="G27" s="51">
        <f>G9</f>
        <v>380000</v>
      </c>
      <c r="H27" s="33" t="s">
        <v>72</v>
      </c>
      <c r="I27" s="30"/>
      <c r="J27" s="30"/>
      <c r="K27" s="42">
        <f>ROUND(G27*0.088,0)</f>
        <v>33440</v>
      </c>
      <c r="L27" s="33" t="s">
        <v>2</v>
      </c>
      <c r="M27" s="30"/>
    </row>
    <row r="28" spans="1:13" ht="20.25" customHeight="1" thickBot="1" x14ac:dyDescent="0.2">
      <c r="A28" s="33"/>
      <c r="B28" s="33"/>
      <c r="C28" s="33"/>
      <c r="D28" s="43"/>
      <c r="E28" s="51">
        <f>K27</f>
        <v>33440</v>
      </c>
      <c r="F28" s="44" t="s">
        <v>10</v>
      </c>
      <c r="G28" s="45">
        <f>G10</f>
        <v>12</v>
      </c>
      <c r="H28" s="33" t="s">
        <v>11</v>
      </c>
      <c r="I28" s="46">
        <f>SUM(G3)</f>
        <v>20</v>
      </c>
      <c r="J28" s="33" t="s">
        <v>21</v>
      </c>
      <c r="K28" s="47">
        <f>ROUND(SUM(E28*G28*I28),0)</f>
        <v>8025600</v>
      </c>
      <c r="L28" s="33" t="s">
        <v>2</v>
      </c>
      <c r="M28" s="30" t="s">
        <v>65</v>
      </c>
    </row>
    <row r="29" spans="1:13" ht="20.25" customHeight="1" x14ac:dyDescent="0.15">
      <c r="A29" s="33"/>
      <c r="B29" s="33"/>
      <c r="C29" s="33"/>
      <c r="D29" s="43"/>
      <c r="E29" s="53"/>
      <c r="F29" s="44"/>
      <c r="G29" s="49"/>
      <c r="H29" s="36"/>
      <c r="I29" s="28"/>
      <c r="J29" s="33"/>
      <c r="K29" s="50"/>
      <c r="L29" s="33"/>
      <c r="M29" s="30"/>
    </row>
    <row r="30" spans="1:13" ht="20.25" customHeight="1" thickBot="1" x14ac:dyDescent="0.2">
      <c r="A30" s="33"/>
      <c r="B30" s="33"/>
      <c r="C30" s="33"/>
      <c r="D30" s="80" t="s">
        <v>62</v>
      </c>
      <c r="E30" s="80"/>
      <c r="F30" s="87"/>
      <c r="G30" s="51">
        <f>K3</f>
        <v>800000</v>
      </c>
      <c r="H30" s="33" t="s">
        <v>73</v>
      </c>
      <c r="I30" s="30"/>
      <c r="J30" s="30"/>
      <c r="K30" s="42">
        <f>ROUND(G30*0.088,0)</f>
        <v>70400</v>
      </c>
      <c r="L30" s="33" t="s">
        <v>5</v>
      </c>
      <c r="M30" s="30"/>
    </row>
    <row r="31" spans="1:13" ht="19.5" customHeight="1" thickBot="1" x14ac:dyDescent="0.2">
      <c r="A31" s="33"/>
      <c r="B31" s="33"/>
      <c r="C31" s="33"/>
      <c r="D31" s="43"/>
      <c r="E31" s="51">
        <f>K30</f>
        <v>70400</v>
      </c>
      <c r="F31" s="44" t="s">
        <v>10</v>
      </c>
      <c r="G31" s="51">
        <f>SUM(G3)</f>
        <v>20</v>
      </c>
      <c r="H31" s="33" t="s">
        <v>26</v>
      </c>
      <c r="I31" s="37"/>
      <c r="J31" s="43" t="s">
        <v>27</v>
      </c>
      <c r="K31" s="47">
        <f>E31*G31</f>
        <v>1408000</v>
      </c>
      <c r="L31" s="33" t="s">
        <v>5</v>
      </c>
      <c r="M31" s="30" t="s">
        <v>66</v>
      </c>
    </row>
    <row r="32" spans="1:13" ht="20.25" customHeight="1" x14ac:dyDescent="0.15">
      <c r="A32" s="33"/>
      <c r="B32" s="33"/>
      <c r="C32" s="33"/>
      <c r="D32" s="33"/>
      <c r="E32" s="44"/>
      <c r="F32" s="44"/>
      <c r="G32" s="33"/>
      <c r="H32" s="33"/>
      <c r="I32" s="37"/>
      <c r="J32" s="33"/>
      <c r="K32" s="54"/>
      <c r="L32" s="33"/>
      <c r="M32" s="30"/>
    </row>
    <row r="33" spans="1:13" ht="20.25" customHeight="1" x14ac:dyDescent="0.15">
      <c r="A33" s="33"/>
      <c r="B33" s="33"/>
      <c r="C33" s="33" t="s">
        <v>3</v>
      </c>
      <c r="D33" s="33" t="s">
        <v>4</v>
      </c>
      <c r="E33" s="33"/>
      <c r="F33" s="90" t="s">
        <v>77</v>
      </c>
      <c r="G33" s="90"/>
      <c r="H33" s="33"/>
      <c r="I33" s="33"/>
      <c r="J33" s="33"/>
      <c r="K33" s="39"/>
      <c r="L33" s="30"/>
      <c r="M33" s="30"/>
    </row>
    <row r="34" spans="1:13" ht="20.25" customHeight="1" thickBot="1" x14ac:dyDescent="0.2">
      <c r="A34" s="33"/>
      <c r="B34" s="33"/>
      <c r="C34" s="33"/>
      <c r="D34" s="80" t="s">
        <v>59</v>
      </c>
      <c r="E34" s="80"/>
      <c r="F34" s="87"/>
      <c r="G34" s="51">
        <f>G16</f>
        <v>470000</v>
      </c>
      <c r="H34" s="33" t="s">
        <v>75</v>
      </c>
      <c r="I34" s="30"/>
      <c r="J34" s="30"/>
      <c r="K34" s="42">
        <f>ROUND(G34*0.019,0)</f>
        <v>8930</v>
      </c>
      <c r="L34" s="33" t="s">
        <v>2</v>
      </c>
      <c r="M34" s="30"/>
    </row>
    <row r="35" spans="1:13" ht="20.25" customHeight="1" thickBot="1" x14ac:dyDescent="0.2">
      <c r="A35" s="33"/>
      <c r="B35" s="33"/>
      <c r="C35" s="33"/>
      <c r="D35" s="43"/>
      <c r="E35" s="51">
        <f>SUM(K34)</f>
        <v>8930</v>
      </c>
      <c r="F35" s="44" t="s">
        <v>10</v>
      </c>
      <c r="G35" s="45">
        <f>G28</f>
        <v>12</v>
      </c>
      <c r="H35" s="33" t="s">
        <v>11</v>
      </c>
      <c r="I35" s="46">
        <f>SUM(I17)</f>
        <v>8</v>
      </c>
      <c r="J35" s="33" t="s">
        <v>21</v>
      </c>
      <c r="K35" s="47">
        <f>ROUND(SUM(E35*G35*I35),0)</f>
        <v>857280</v>
      </c>
      <c r="L35" s="33" t="s">
        <v>2</v>
      </c>
      <c r="M35" s="30" t="s">
        <v>67</v>
      </c>
    </row>
    <row r="36" spans="1:13" ht="20.25" customHeight="1" x14ac:dyDescent="0.15">
      <c r="A36" s="33"/>
      <c r="B36" s="33"/>
      <c r="C36" s="33"/>
      <c r="D36" s="43"/>
      <c r="E36" s="53"/>
      <c r="F36" s="44"/>
      <c r="G36" s="49"/>
      <c r="H36" s="33"/>
      <c r="I36" s="28"/>
      <c r="J36" s="33"/>
      <c r="K36" s="50"/>
      <c r="L36" s="33"/>
      <c r="M36" s="30"/>
    </row>
    <row r="37" spans="1:13" ht="23.25" customHeight="1" thickBot="1" x14ac:dyDescent="0.2">
      <c r="A37" s="33"/>
      <c r="B37" s="33"/>
      <c r="C37" s="33"/>
      <c r="D37" s="80" t="s">
        <v>62</v>
      </c>
      <c r="E37" s="80"/>
      <c r="F37" s="87"/>
      <c r="G37" s="51">
        <f>K3</f>
        <v>800000</v>
      </c>
      <c r="H37" s="33" t="s">
        <v>76</v>
      </c>
      <c r="I37" s="30"/>
      <c r="J37" s="30"/>
      <c r="K37" s="42">
        <f>ROUND(G37*0.019,0)</f>
        <v>15200</v>
      </c>
      <c r="L37" s="33" t="s">
        <v>5</v>
      </c>
      <c r="M37" s="30"/>
    </row>
    <row r="38" spans="1:13" ht="20.25" customHeight="1" thickBot="1" x14ac:dyDescent="0.2">
      <c r="A38" s="33"/>
      <c r="B38" s="33"/>
      <c r="C38" s="33"/>
      <c r="D38" s="43"/>
      <c r="E38" s="51">
        <f>K37</f>
        <v>15200</v>
      </c>
      <c r="F38" s="44" t="s">
        <v>10</v>
      </c>
      <c r="G38" s="51">
        <f>G5</f>
        <v>8</v>
      </c>
      <c r="H38" s="33" t="s">
        <v>26</v>
      </c>
      <c r="I38" s="37"/>
      <c r="J38" s="43" t="s">
        <v>27</v>
      </c>
      <c r="K38" s="47">
        <f>E38*G38</f>
        <v>121600</v>
      </c>
      <c r="L38" s="33" t="s">
        <v>5</v>
      </c>
      <c r="M38" s="30" t="s">
        <v>70</v>
      </c>
    </row>
    <row r="39" spans="1:13" ht="20.25" customHeight="1" thickBot="1" x14ac:dyDescent="0.2">
      <c r="A39" s="33"/>
      <c r="B39" s="33"/>
      <c r="C39" s="33"/>
      <c r="D39" s="30"/>
      <c r="E39" s="33"/>
      <c r="F39" s="33"/>
      <c r="G39" s="33"/>
      <c r="H39" s="33"/>
      <c r="I39" s="33"/>
      <c r="J39" s="33"/>
      <c r="K39" s="34"/>
      <c r="L39" s="30"/>
      <c r="M39" s="30"/>
    </row>
    <row r="40" spans="1:13" ht="20.25" customHeight="1" thickBot="1" x14ac:dyDescent="0.2">
      <c r="A40" s="33"/>
      <c r="B40" s="33"/>
      <c r="C40" s="33"/>
      <c r="D40" s="33"/>
      <c r="E40" s="33"/>
      <c r="F40" s="81" t="s">
        <v>71</v>
      </c>
      <c r="G40" s="81"/>
      <c r="H40" s="81"/>
      <c r="I40" s="81"/>
      <c r="J40" s="82"/>
      <c r="K40" s="21">
        <f>K28+K31+K35+K38</f>
        <v>10412480</v>
      </c>
      <c r="L40" s="33" t="s">
        <v>2</v>
      </c>
      <c r="M40" s="30" t="s">
        <v>68</v>
      </c>
    </row>
    <row r="41" spans="1:13" ht="20.25" customHeight="1" x14ac:dyDescent="0.15">
      <c r="A41" s="33"/>
      <c r="B41" s="33"/>
      <c r="C41" s="33"/>
      <c r="D41" s="33"/>
      <c r="E41" s="44"/>
      <c r="F41" s="44"/>
      <c r="G41" s="33"/>
      <c r="H41" s="33"/>
      <c r="I41" s="37"/>
      <c r="J41" s="33"/>
      <c r="K41" s="54"/>
      <c r="L41" s="33"/>
      <c r="M41" s="30"/>
    </row>
    <row r="42" spans="1:13" ht="20.25" customHeight="1" thickBot="1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9"/>
      <c r="L42" s="30"/>
      <c r="M42" s="30"/>
    </row>
    <row r="43" spans="1:13" ht="20.25" customHeight="1" thickBot="1" x14ac:dyDescent="0.2">
      <c r="A43" s="25" t="s">
        <v>19</v>
      </c>
      <c r="B43" s="26"/>
      <c r="C43" s="26"/>
      <c r="D43" s="26"/>
      <c r="E43" s="26"/>
      <c r="F43" s="26"/>
      <c r="G43" s="26"/>
      <c r="H43" s="27"/>
      <c r="I43" s="81" t="s">
        <v>69</v>
      </c>
      <c r="J43" s="82"/>
      <c r="K43" s="22">
        <f>SUM(K23-K40)</f>
        <v>1126688</v>
      </c>
      <c r="L43" s="33" t="s">
        <v>2</v>
      </c>
      <c r="M43" s="30"/>
    </row>
    <row r="44" spans="1:13" ht="20.25" customHeight="1" thickBot="1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0"/>
      <c r="K44" s="30"/>
      <c r="L44" s="30"/>
      <c r="M44" s="30"/>
    </row>
    <row r="45" spans="1:13" ht="20.25" customHeight="1" thickBot="1" x14ac:dyDescent="0.2">
      <c r="A45" s="33"/>
      <c r="B45" s="33"/>
      <c r="C45" s="33"/>
      <c r="D45" s="33"/>
      <c r="E45" s="33"/>
      <c r="F45" s="33"/>
      <c r="G45" s="33"/>
      <c r="H45" s="33"/>
      <c r="I45" s="33"/>
      <c r="J45" s="55" t="s">
        <v>14</v>
      </c>
      <c r="K45" s="23">
        <f>SUM(K43/I28)</f>
        <v>56334.400000000001</v>
      </c>
      <c r="L45" s="36" t="s">
        <v>5</v>
      </c>
      <c r="M45" s="30"/>
    </row>
    <row r="46" spans="1:13" ht="20.25" hidden="1" customHeight="1" x14ac:dyDescent="0.15">
      <c r="A46" s="66"/>
      <c r="B46" s="66"/>
      <c r="C46" s="66"/>
      <c r="D46" s="66"/>
      <c r="J46" s="66"/>
      <c r="K46" s="67"/>
    </row>
    <row r="47" spans="1:13" ht="20.25" hidden="1" customHeight="1" x14ac:dyDescent="0.1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7"/>
    </row>
    <row r="48" spans="1:13" ht="20.25" hidden="1" customHeight="1" x14ac:dyDescent="0.1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7"/>
    </row>
    <row r="49" spans="1:11" ht="20.25" hidden="1" customHeight="1" x14ac:dyDescent="0.1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7"/>
    </row>
    <row r="50" spans="1:11" ht="20.25" hidden="1" customHeight="1" x14ac:dyDescent="0.1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7"/>
    </row>
    <row r="51" spans="1:11" ht="20.25" hidden="1" customHeight="1" x14ac:dyDescent="0.1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7"/>
    </row>
    <row r="52" spans="1:11" ht="20.25" hidden="1" customHeight="1" x14ac:dyDescent="0.1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7"/>
    </row>
    <row r="53" spans="1:11" ht="20.25" hidden="1" customHeight="1" x14ac:dyDescent="0.1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7"/>
    </row>
    <row r="54" spans="1:11" ht="20.25" hidden="1" customHeight="1" x14ac:dyDescent="0.1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7"/>
    </row>
    <row r="55" spans="1:11" ht="20.25" hidden="1" customHeight="1" x14ac:dyDescent="0.1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7"/>
    </row>
    <row r="56" spans="1:11" ht="20.25" hidden="1" customHeight="1" x14ac:dyDescent="0.1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7"/>
    </row>
    <row r="57" spans="1:11" ht="20.25" hidden="1" customHeight="1" x14ac:dyDescent="0.1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7"/>
    </row>
  </sheetData>
  <sheetProtection algorithmName="SHA-512" hashValue="/IYeauEkNLIoL0GHWPFrn6o2n2L+gITqJx7t19/7YW09WORHGD3HyvXHuJcg62yXDEXX3/PCyHrCmSDYXQLvWw==" saltValue="COY7Rv7JtQn1DBWggTY/Hg==" spinCount="100000" sheet="1" selectLockedCells="1"/>
  <mergeCells count="22">
    <mergeCell ref="F40:J40"/>
    <mergeCell ref="D27:F27"/>
    <mergeCell ref="A25:D25"/>
    <mergeCell ref="F8:H8"/>
    <mergeCell ref="I43:J43"/>
    <mergeCell ref="F15:H15"/>
    <mergeCell ref="D19:F19"/>
    <mergeCell ref="F23:J23"/>
    <mergeCell ref="F26:G26"/>
    <mergeCell ref="D30:F30"/>
    <mergeCell ref="F33:G33"/>
    <mergeCell ref="D16:F16"/>
    <mergeCell ref="D34:F34"/>
    <mergeCell ref="C3:D3"/>
    <mergeCell ref="D37:F37"/>
    <mergeCell ref="I3:J3"/>
    <mergeCell ref="A5:B5"/>
    <mergeCell ref="C5:D5"/>
    <mergeCell ref="J5:K5"/>
    <mergeCell ref="D12:F12"/>
    <mergeCell ref="A7:D7"/>
    <mergeCell ref="D9:F9"/>
  </mergeCells>
  <phoneticPr fontId="2"/>
  <pageMargins left="0.39370078740157483" right="0" top="0.70866141732283472" bottom="0.51181102362204722" header="0.70866141732283472" footer="0.51181102362204722"/>
  <pageSetup paperSize="9" scale="87" orientation="portrait" r:id="rId1"/>
  <headerFooter alignWithMargins="0"/>
  <ignoredErrors>
    <ignoredError sqref="K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zoomScale="85" zoomScaleNormal="85" workbookViewId="0">
      <selection sqref="A1:B2"/>
    </sheetView>
  </sheetViews>
  <sheetFormatPr defaultRowHeight="13.5" x14ac:dyDescent="0.15"/>
  <cols>
    <col min="1" max="1" width="9.25" style="5" bestFit="1" customWidth="1"/>
    <col min="2" max="2" width="9.375" style="2" bestFit="1" customWidth="1"/>
    <col min="3" max="3" width="5.375" style="2" bestFit="1" customWidth="1"/>
    <col min="4" max="4" width="13.125" style="2" bestFit="1" customWidth="1"/>
    <col min="5" max="16384" width="9" style="2"/>
  </cols>
  <sheetData>
    <row r="1" spans="1:8" x14ac:dyDescent="0.15">
      <c r="A1" s="91" t="s">
        <v>46</v>
      </c>
      <c r="B1" s="92"/>
      <c r="C1" s="95" t="s">
        <v>47</v>
      </c>
      <c r="D1" s="97" t="s">
        <v>48</v>
      </c>
      <c r="F1" s="6"/>
      <c r="G1" s="6"/>
      <c r="H1" s="6"/>
    </row>
    <row r="2" spans="1:8" s="3" customFormat="1" x14ac:dyDescent="0.15">
      <c r="A2" s="93"/>
      <c r="B2" s="94"/>
      <c r="C2" s="96"/>
      <c r="D2" s="98"/>
      <c r="F2" s="7"/>
      <c r="G2" s="7"/>
      <c r="H2" s="7"/>
    </row>
    <row r="3" spans="1:8" s="3" customFormat="1" ht="14.25" thickBot="1" x14ac:dyDescent="0.2">
      <c r="A3" s="19" t="s">
        <v>49</v>
      </c>
      <c r="B3" s="20" t="s">
        <v>50</v>
      </c>
      <c r="C3" s="20" t="s">
        <v>51</v>
      </c>
      <c r="D3" s="99"/>
      <c r="F3" s="7"/>
      <c r="G3" s="7"/>
      <c r="H3" s="7"/>
    </row>
    <row r="4" spans="1:8" x14ac:dyDescent="0.15">
      <c r="A4" s="15">
        <v>0</v>
      </c>
      <c r="B4" s="16">
        <v>63000</v>
      </c>
      <c r="C4" s="17">
        <v>1</v>
      </c>
      <c r="D4" s="18">
        <v>58000</v>
      </c>
      <c r="F4" s="6"/>
      <c r="G4" s="6"/>
      <c r="H4" s="6"/>
    </row>
    <row r="5" spans="1:8" x14ac:dyDescent="0.15">
      <c r="A5" s="10">
        <v>63000</v>
      </c>
      <c r="B5" s="8">
        <v>73000</v>
      </c>
      <c r="C5" s="9">
        <v>2</v>
      </c>
      <c r="D5" s="11">
        <v>68000</v>
      </c>
    </row>
    <row r="6" spans="1:8" x14ac:dyDescent="0.15">
      <c r="A6" s="10">
        <v>73000</v>
      </c>
      <c r="B6" s="8">
        <v>83000</v>
      </c>
      <c r="C6" s="9">
        <v>3</v>
      </c>
      <c r="D6" s="11">
        <v>78000</v>
      </c>
    </row>
    <row r="7" spans="1:8" x14ac:dyDescent="0.15">
      <c r="A7" s="10">
        <v>83000</v>
      </c>
      <c r="B7" s="8">
        <v>93000</v>
      </c>
      <c r="C7" s="9">
        <v>4</v>
      </c>
      <c r="D7" s="11">
        <v>88000</v>
      </c>
    </row>
    <row r="8" spans="1:8" x14ac:dyDescent="0.15">
      <c r="A8" s="10">
        <v>93000</v>
      </c>
      <c r="B8" s="8">
        <v>101000</v>
      </c>
      <c r="C8" s="9">
        <v>5</v>
      </c>
      <c r="D8" s="11">
        <v>98000</v>
      </c>
    </row>
    <row r="9" spans="1:8" x14ac:dyDescent="0.15">
      <c r="A9" s="10">
        <v>101000</v>
      </c>
      <c r="B9" s="8">
        <v>107000</v>
      </c>
      <c r="C9" s="9">
        <v>6</v>
      </c>
      <c r="D9" s="11">
        <v>104000</v>
      </c>
    </row>
    <row r="10" spans="1:8" x14ac:dyDescent="0.15">
      <c r="A10" s="10">
        <v>107000</v>
      </c>
      <c r="B10" s="8">
        <v>114000</v>
      </c>
      <c r="C10" s="9">
        <v>7</v>
      </c>
      <c r="D10" s="11">
        <v>110000</v>
      </c>
    </row>
    <row r="11" spans="1:8" x14ac:dyDescent="0.15">
      <c r="A11" s="10">
        <v>114000</v>
      </c>
      <c r="B11" s="8">
        <v>122000</v>
      </c>
      <c r="C11" s="9">
        <v>8</v>
      </c>
      <c r="D11" s="11">
        <v>118000</v>
      </c>
    </row>
    <row r="12" spans="1:8" x14ac:dyDescent="0.15">
      <c r="A12" s="10">
        <v>122000</v>
      </c>
      <c r="B12" s="8">
        <v>130000</v>
      </c>
      <c r="C12" s="9">
        <v>9</v>
      </c>
      <c r="D12" s="11">
        <v>126000</v>
      </c>
    </row>
    <row r="13" spans="1:8" x14ac:dyDescent="0.15">
      <c r="A13" s="10">
        <v>130000</v>
      </c>
      <c r="B13" s="8">
        <v>138000</v>
      </c>
      <c r="C13" s="9">
        <v>10</v>
      </c>
      <c r="D13" s="11">
        <v>134000</v>
      </c>
    </row>
    <row r="14" spans="1:8" x14ac:dyDescent="0.15">
      <c r="A14" s="10">
        <v>138000</v>
      </c>
      <c r="B14" s="8">
        <v>146000</v>
      </c>
      <c r="C14" s="9">
        <v>11</v>
      </c>
      <c r="D14" s="11">
        <v>142000</v>
      </c>
      <c r="E14" s="4"/>
    </row>
    <row r="15" spans="1:8" x14ac:dyDescent="0.15">
      <c r="A15" s="10">
        <v>146000</v>
      </c>
      <c r="B15" s="8">
        <v>155000</v>
      </c>
      <c r="C15" s="9">
        <v>12</v>
      </c>
      <c r="D15" s="11">
        <v>150000</v>
      </c>
      <c r="E15" s="4"/>
    </row>
    <row r="16" spans="1:8" x14ac:dyDescent="0.15">
      <c r="A16" s="10">
        <v>155000</v>
      </c>
      <c r="B16" s="8">
        <v>165000</v>
      </c>
      <c r="C16" s="9">
        <v>13</v>
      </c>
      <c r="D16" s="11">
        <v>160000</v>
      </c>
      <c r="E16" s="4"/>
    </row>
    <row r="17" spans="1:5" x14ac:dyDescent="0.15">
      <c r="A17" s="10">
        <v>165000</v>
      </c>
      <c r="B17" s="8">
        <v>175000</v>
      </c>
      <c r="C17" s="9">
        <v>14</v>
      </c>
      <c r="D17" s="11">
        <v>170000</v>
      </c>
      <c r="E17" s="4"/>
    </row>
    <row r="18" spans="1:5" x14ac:dyDescent="0.15">
      <c r="A18" s="10">
        <v>175000</v>
      </c>
      <c r="B18" s="8">
        <v>185000</v>
      </c>
      <c r="C18" s="9">
        <v>15</v>
      </c>
      <c r="D18" s="11">
        <v>180000</v>
      </c>
      <c r="E18" s="4"/>
    </row>
    <row r="19" spans="1:5" x14ac:dyDescent="0.15">
      <c r="A19" s="10">
        <v>185000</v>
      </c>
      <c r="B19" s="8">
        <v>195000</v>
      </c>
      <c r="C19" s="9">
        <v>16</v>
      </c>
      <c r="D19" s="11">
        <v>190000</v>
      </c>
      <c r="E19" s="4"/>
    </row>
    <row r="20" spans="1:5" x14ac:dyDescent="0.15">
      <c r="A20" s="10">
        <v>195000</v>
      </c>
      <c r="B20" s="8">
        <v>210000</v>
      </c>
      <c r="C20" s="9">
        <v>17</v>
      </c>
      <c r="D20" s="11">
        <v>200000</v>
      </c>
      <c r="E20" s="4"/>
    </row>
    <row r="21" spans="1:5" x14ac:dyDescent="0.15">
      <c r="A21" s="10">
        <v>210000</v>
      </c>
      <c r="B21" s="8">
        <v>230000</v>
      </c>
      <c r="C21" s="9">
        <v>18</v>
      </c>
      <c r="D21" s="11">
        <v>220000</v>
      </c>
      <c r="E21" s="4"/>
    </row>
    <row r="22" spans="1:5" x14ac:dyDescent="0.15">
      <c r="A22" s="10">
        <v>230000</v>
      </c>
      <c r="B22" s="8">
        <v>250000</v>
      </c>
      <c r="C22" s="9">
        <v>19</v>
      </c>
      <c r="D22" s="11">
        <v>240000</v>
      </c>
      <c r="E22" s="4"/>
    </row>
    <row r="23" spans="1:5" x14ac:dyDescent="0.15">
      <c r="A23" s="10">
        <v>250000</v>
      </c>
      <c r="B23" s="8">
        <v>270000</v>
      </c>
      <c r="C23" s="9">
        <v>20</v>
      </c>
      <c r="D23" s="11">
        <v>260000</v>
      </c>
      <c r="E23" s="4"/>
    </row>
    <row r="24" spans="1:5" x14ac:dyDescent="0.15">
      <c r="A24" s="10">
        <v>270000</v>
      </c>
      <c r="B24" s="8">
        <v>290000</v>
      </c>
      <c r="C24" s="9">
        <v>21</v>
      </c>
      <c r="D24" s="11">
        <v>280000</v>
      </c>
      <c r="E24" s="4"/>
    </row>
    <row r="25" spans="1:5" x14ac:dyDescent="0.15">
      <c r="A25" s="10">
        <v>290000</v>
      </c>
      <c r="B25" s="8">
        <v>310000</v>
      </c>
      <c r="C25" s="9">
        <v>22</v>
      </c>
      <c r="D25" s="11">
        <v>300000</v>
      </c>
      <c r="E25" s="4"/>
    </row>
    <row r="26" spans="1:5" x14ac:dyDescent="0.15">
      <c r="A26" s="10">
        <v>310000</v>
      </c>
      <c r="B26" s="8">
        <v>330000</v>
      </c>
      <c r="C26" s="9">
        <v>23</v>
      </c>
      <c r="D26" s="11">
        <v>320000</v>
      </c>
      <c r="E26" s="4"/>
    </row>
    <row r="27" spans="1:5" x14ac:dyDescent="0.15">
      <c r="A27" s="10">
        <v>330000</v>
      </c>
      <c r="B27" s="8">
        <v>350000</v>
      </c>
      <c r="C27" s="9">
        <v>24</v>
      </c>
      <c r="D27" s="11">
        <v>340000</v>
      </c>
      <c r="E27" s="4"/>
    </row>
    <row r="28" spans="1:5" x14ac:dyDescent="0.15">
      <c r="A28" s="10">
        <v>350000</v>
      </c>
      <c r="B28" s="8">
        <v>370000</v>
      </c>
      <c r="C28" s="9">
        <v>25</v>
      </c>
      <c r="D28" s="11">
        <v>360000</v>
      </c>
      <c r="E28" s="4"/>
    </row>
    <row r="29" spans="1:5" x14ac:dyDescent="0.15">
      <c r="A29" s="10">
        <v>370000</v>
      </c>
      <c r="B29" s="8">
        <v>395000</v>
      </c>
      <c r="C29" s="9">
        <v>26</v>
      </c>
      <c r="D29" s="11">
        <v>380000</v>
      </c>
      <c r="E29" s="4"/>
    </row>
    <row r="30" spans="1:5" x14ac:dyDescent="0.15">
      <c r="A30" s="10">
        <v>395000</v>
      </c>
      <c r="B30" s="8">
        <v>425000</v>
      </c>
      <c r="C30" s="9">
        <v>27</v>
      </c>
      <c r="D30" s="11">
        <v>410000</v>
      </c>
      <c r="E30" s="4"/>
    </row>
    <row r="31" spans="1:5" x14ac:dyDescent="0.15">
      <c r="A31" s="10">
        <v>425000</v>
      </c>
      <c r="B31" s="8">
        <v>455000</v>
      </c>
      <c r="C31" s="9">
        <v>28</v>
      </c>
      <c r="D31" s="11">
        <v>440000</v>
      </c>
      <c r="E31" s="4"/>
    </row>
    <row r="32" spans="1:5" x14ac:dyDescent="0.15">
      <c r="A32" s="10">
        <v>455000</v>
      </c>
      <c r="B32" s="8">
        <v>485000</v>
      </c>
      <c r="C32" s="9">
        <v>29</v>
      </c>
      <c r="D32" s="11">
        <v>470000</v>
      </c>
      <c r="E32" s="4"/>
    </row>
    <row r="33" spans="1:5" x14ac:dyDescent="0.15">
      <c r="A33" s="10">
        <v>485000</v>
      </c>
      <c r="B33" s="8">
        <v>515000</v>
      </c>
      <c r="C33" s="9">
        <v>30</v>
      </c>
      <c r="D33" s="11">
        <v>500000</v>
      </c>
      <c r="E33" s="4"/>
    </row>
    <row r="34" spans="1:5" x14ac:dyDescent="0.15">
      <c r="A34" s="10">
        <v>515000</v>
      </c>
      <c r="B34" s="8">
        <v>545000</v>
      </c>
      <c r="C34" s="9">
        <v>31</v>
      </c>
      <c r="D34" s="11">
        <v>530000</v>
      </c>
      <c r="E34" s="4"/>
    </row>
    <row r="35" spans="1:5" x14ac:dyDescent="0.15">
      <c r="A35" s="10">
        <v>545000</v>
      </c>
      <c r="B35" s="8">
        <v>575000</v>
      </c>
      <c r="C35" s="9">
        <v>32</v>
      </c>
      <c r="D35" s="11">
        <v>560000</v>
      </c>
      <c r="E35" s="4"/>
    </row>
    <row r="36" spans="1:5" x14ac:dyDescent="0.15">
      <c r="A36" s="10">
        <v>575000</v>
      </c>
      <c r="B36" s="8">
        <v>605000</v>
      </c>
      <c r="C36" s="9">
        <v>33</v>
      </c>
      <c r="D36" s="11">
        <v>590000</v>
      </c>
      <c r="E36" s="4"/>
    </row>
    <row r="37" spans="1:5" x14ac:dyDescent="0.15">
      <c r="A37" s="10">
        <v>605000</v>
      </c>
      <c r="B37" s="8">
        <v>635000</v>
      </c>
      <c r="C37" s="9">
        <v>34</v>
      </c>
      <c r="D37" s="11">
        <v>620000</v>
      </c>
      <c r="E37" s="4"/>
    </row>
    <row r="38" spans="1:5" x14ac:dyDescent="0.15">
      <c r="A38" s="10">
        <v>635000</v>
      </c>
      <c r="B38" s="8">
        <v>665000</v>
      </c>
      <c r="C38" s="9">
        <v>35</v>
      </c>
      <c r="D38" s="11">
        <v>650000</v>
      </c>
      <c r="E38" s="4"/>
    </row>
    <row r="39" spans="1:5" x14ac:dyDescent="0.15">
      <c r="A39" s="10">
        <v>665000</v>
      </c>
      <c r="B39" s="8">
        <v>695000</v>
      </c>
      <c r="C39" s="9">
        <v>36</v>
      </c>
      <c r="D39" s="11">
        <v>680000</v>
      </c>
      <c r="E39" s="4"/>
    </row>
    <row r="40" spans="1:5" x14ac:dyDescent="0.15">
      <c r="A40" s="10">
        <v>695000</v>
      </c>
      <c r="B40" s="8">
        <v>730000</v>
      </c>
      <c r="C40" s="9">
        <v>37</v>
      </c>
      <c r="D40" s="11">
        <v>710000</v>
      </c>
      <c r="E40" s="4"/>
    </row>
    <row r="41" spans="1:5" x14ac:dyDescent="0.15">
      <c r="A41" s="10">
        <v>730000</v>
      </c>
      <c r="B41" s="8">
        <v>770000</v>
      </c>
      <c r="C41" s="9">
        <v>38</v>
      </c>
      <c r="D41" s="11">
        <v>750000</v>
      </c>
    </row>
    <row r="42" spans="1:5" x14ac:dyDescent="0.15">
      <c r="A42" s="10">
        <v>770000</v>
      </c>
      <c r="B42" s="8">
        <v>810000</v>
      </c>
      <c r="C42" s="9">
        <v>39</v>
      </c>
      <c r="D42" s="11">
        <v>790000</v>
      </c>
    </row>
    <row r="43" spans="1:5" x14ac:dyDescent="0.15">
      <c r="A43" s="10">
        <v>810000</v>
      </c>
      <c r="B43" s="8">
        <v>855000</v>
      </c>
      <c r="C43" s="9">
        <v>40</v>
      </c>
      <c r="D43" s="11">
        <v>830000</v>
      </c>
    </row>
    <row r="44" spans="1:5" x14ac:dyDescent="0.15">
      <c r="A44" s="10">
        <v>855000</v>
      </c>
      <c r="B44" s="8">
        <v>905000</v>
      </c>
      <c r="C44" s="9">
        <v>41</v>
      </c>
      <c r="D44" s="11">
        <v>880000</v>
      </c>
    </row>
    <row r="45" spans="1:5" x14ac:dyDescent="0.15">
      <c r="A45" s="10">
        <v>905000</v>
      </c>
      <c r="B45" s="8">
        <v>955000</v>
      </c>
      <c r="C45" s="9">
        <v>42</v>
      </c>
      <c r="D45" s="11">
        <v>930000</v>
      </c>
    </row>
    <row r="46" spans="1:5" x14ac:dyDescent="0.15">
      <c r="A46" s="10">
        <v>955000</v>
      </c>
      <c r="B46" s="8">
        <v>1005000</v>
      </c>
      <c r="C46" s="9">
        <v>43</v>
      </c>
      <c r="D46" s="11">
        <v>980000</v>
      </c>
    </row>
    <row r="47" spans="1:5" x14ac:dyDescent="0.15">
      <c r="A47" s="10">
        <v>1005000</v>
      </c>
      <c r="B47" s="8">
        <v>1055000</v>
      </c>
      <c r="C47" s="9">
        <v>44</v>
      </c>
      <c r="D47" s="11">
        <v>1030000</v>
      </c>
    </row>
    <row r="48" spans="1:5" x14ac:dyDescent="0.15">
      <c r="A48" s="10">
        <v>1055000</v>
      </c>
      <c r="B48" s="8">
        <v>1115000</v>
      </c>
      <c r="C48" s="9">
        <v>45</v>
      </c>
      <c r="D48" s="11">
        <v>1090000</v>
      </c>
    </row>
    <row r="49" spans="1:4" x14ac:dyDescent="0.15">
      <c r="A49" s="10">
        <v>1115000</v>
      </c>
      <c r="B49" s="8">
        <v>1175000</v>
      </c>
      <c r="C49" s="9">
        <v>46</v>
      </c>
      <c r="D49" s="11">
        <v>1150000</v>
      </c>
    </row>
    <row r="50" spans="1:4" ht="14.25" thickBot="1" x14ac:dyDescent="0.2">
      <c r="A50" s="12">
        <v>1175000</v>
      </c>
      <c r="B50" s="13"/>
      <c r="C50" s="13">
        <v>47</v>
      </c>
      <c r="D50" s="14">
        <v>1210000</v>
      </c>
    </row>
  </sheetData>
  <mergeCells count="3">
    <mergeCell ref="A1:B2"/>
    <mergeCell ref="C1:C2"/>
    <mergeCell ref="D1:D3"/>
  </mergeCells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保険料差額</vt:lpstr>
      <vt:lpstr>保険料差額 (詳細)</vt:lpstr>
      <vt:lpstr>保険料月額表</vt:lpstr>
      <vt:lpstr>保険料差額!Print_Area</vt:lpstr>
      <vt:lpstr>'保険料差額 (詳細)'!Print_Area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健康保険組合</dc:creator>
  <cp:lastModifiedBy>SK9974</cp:lastModifiedBy>
  <cp:lastPrinted>2020-02-12T02:36:13Z</cp:lastPrinted>
  <dcterms:created xsi:type="dcterms:W3CDTF">2000-03-28T00:48:04Z</dcterms:created>
  <dcterms:modified xsi:type="dcterms:W3CDTF">2025-03-04T01:23:04Z</dcterms:modified>
  <cp:contentStatus/>
</cp:coreProperties>
</file>